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940" windowHeight="4110" activeTab="3"/>
  </bookViews>
  <sheets>
    <sheet name="Arkusz1" sheetId="1" r:id="rId1"/>
    <sheet name="Arkusz2" sheetId="2" r:id="rId2"/>
    <sheet name="Arkusz3" sheetId="3" r:id="rId3"/>
    <sheet name="Arkusz5" sheetId="4" r:id="rId4"/>
    <sheet name="Arkusz4" sheetId="5" r:id="rId5"/>
  </sheets>
  <definedNames/>
  <calcPr fullCalcOnLoad="1"/>
</workbook>
</file>

<file path=xl/sharedStrings.xml><?xml version="1.0" encoding="utf-8"?>
<sst xmlns="http://schemas.openxmlformats.org/spreadsheetml/2006/main" count="423" uniqueCount="265">
  <si>
    <t>projekt</t>
  </si>
  <si>
    <t>Załącznik Nr 1</t>
  </si>
  <si>
    <t>do uchwały budżetowej Nr</t>
  </si>
  <si>
    <t>Rady Miejskiej w Czechowicach-Dziedzicach</t>
  </si>
  <si>
    <t>z dnia</t>
  </si>
  <si>
    <t>DOCHODY BUDŻETU WG DZIAŁÓW I ŹRÓDEŁ POCHODZENIA</t>
  </si>
  <si>
    <t>Lp.</t>
  </si>
  <si>
    <t>Wyszczególnienie</t>
  </si>
  <si>
    <t>Plan budżetu wg uchwały Nr XXII/252/04 z 30.03.2004r.</t>
  </si>
  <si>
    <t xml:space="preserve">Plan po zmianach na 31.10.2004r. </t>
  </si>
  <si>
    <t>Projekt budżetu na 2005r.</t>
  </si>
  <si>
    <t>%
(5:4)</t>
  </si>
  <si>
    <t>1.</t>
  </si>
  <si>
    <t>Dział 600 Transport i łączność</t>
  </si>
  <si>
    <t>w tym:</t>
  </si>
  <si>
    <t>- dotacje na zadania realizowane na podstawie porozumień</t>
  </si>
  <si>
    <t>dotacja otrzymana z Województwa Śląskiego w Ramach Programu Łagodzenia w Regionie Śląskim Skutków Restrukturyzacji Zatrudnienia w Górnictwie Węgla Kamiennego" na realizację zadania inwestycyjnego</t>
  </si>
  <si>
    <t>2.</t>
  </si>
  <si>
    <t>Dział 700 Gospodarka mieszkaniowa</t>
  </si>
  <si>
    <t>- dochody z tytułu czynszów od lokali</t>
  </si>
  <si>
    <t>- dochody z tytułu wieczystego użytkowania</t>
  </si>
  <si>
    <t>- dochody z tytułu dzierżawy</t>
  </si>
  <si>
    <t>- sprzedaż mienia komunalnego</t>
  </si>
  <si>
    <t>3.</t>
  </si>
  <si>
    <t>Dział 710 Działalność usługowa</t>
  </si>
  <si>
    <t>- wpływy z usług</t>
  </si>
  <si>
    <t>- dotacja na zadania realizowane na podstawie porozumień</t>
  </si>
  <si>
    <t>- dochody z usług na placu targowym</t>
  </si>
  <si>
    <t>- dochody z cmentarza</t>
  </si>
  <si>
    <t>4.</t>
  </si>
  <si>
    <t>Dział 750 Administracja publiczna</t>
  </si>
  <si>
    <t>- dotacja na zadania zlecone</t>
  </si>
  <si>
    <t>- odsetki bankowe</t>
  </si>
  <si>
    <t>- prowizje</t>
  </si>
  <si>
    <t>- 5% dochodów związanych z realizacją zadań z zakresu administracji rządowej</t>
  </si>
  <si>
    <t>- dotacja celowa na zadania własne ze środków bezwrotnej pomocy zagranicznej</t>
  </si>
  <si>
    <t>5.</t>
  </si>
  <si>
    <t>Dział 751 Urzędy naczelnych organów władzy państwowej, kontroli i ochrony prawa i sądownictwa</t>
  </si>
  <si>
    <t>- dotacje na zadania zlecone</t>
  </si>
  <si>
    <t>6.</t>
  </si>
  <si>
    <t>Dział 754 Bezpieczeństwo publiczne i ochrona przeciwpożarowa</t>
  </si>
  <si>
    <t>- mandaty</t>
  </si>
  <si>
    <t>7.</t>
  </si>
  <si>
    <t>Dział 756 Dochody od osób prawnych, od osób fizycznych i od innych jednostek nie posiadających osobowości prawnej</t>
  </si>
  <si>
    <t>- karta podatkowa</t>
  </si>
  <si>
    <t>- podatek rolny</t>
  </si>
  <si>
    <t>- podatek leśny</t>
  </si>
  <si>
    <t>- podatek od nieruchomości</t>
  </si>
  <si>
    <t>w tym: zaległości</t>
  </si>
  <si>
    <t>- podatek od środków transportowych</t>
  </si>
  <si>
    <t>- podatek od posiadania psów</t>
  </si>
  <si>
    <t>- podatek od spadków i darowizn</t>
  </si>
  <si>
    <t>- podatek od czynności cywilnoprawnych</t>
  </si>
  <si>
    <t>- opłata targowa</t>
  </si>
  <si>
    <t>- opłaty administracyjne</t>
  </si>
  <si>
    <t>- odsetki od nieterminowych wpłat</t>
  </si>
  <si>
    <t>- opłata skarbowa</t>
  </si>
  <si>
    <t>- wpłaty z tytułu koncesji alkoholowych</t>
  </si>
  <si>
    <t>rekompensata utraconych dochodów z tyt. zwolnień określonych w ustawie o rehabilitacji zawodowej</t>
  </si>
  <si>
    <t>- podatek dochodowy od osób fizycznych</t>
  </si>
  <si>
    <t>- podatek dochodowy od osób prawnych</t>
  </si>
  <si>
    <t>8.</t>
  </si>
  <si>
    <t>Dział 758 Różne rozliczenia</t>
  </si>
  <si>
    <t>- część oświatowa subwencji ogólnej</t>
  </si>
  <si>
    <t>-część rekompensująca subwencji ogólnej</t>
  </si>
  <si>
    <t>-część równoważąca subwencji ogólnej</t>
  </si>
  <si>
    <t>9.</t>
  </si>
  <si>
    <t>Dział 801 Oświata i wychowanie</t>
  </si>
  <si>
    <t>- dochody szkół podstawowych</t>
  </si>
  <si>
    <t>- odpłatność - opłata stała</t>
  </si>
  <si>
    <t>- dochody przedszkoli</t>
  </si>
  <si>
    <t>- rozliczenia funduszu obrotowego</t>
  </si>
  <si>
    <t>- dochody gimnazjum</t>
  </si>
  <si>
    <t>- dochody ZOPO</t>
  </si>
  <si>
    <t>- dotacje na zadania własne</t>
  </si>
  <si>
    <t>- dotacja celowa z Woj.Śląskiego w ramach programu Aktywizacji Obszarów Wiejskich</t>
  </si>
  <si>
    <t>10.</t>
  </si>
  <si>
    <t>Dział 851 Ochrona zdrowia</t>
  </si>
  <si>
    <t>- wykupy sprzętu medycznego</t>
  </si>
  <si>
    <t>- dzierżawa sprzętu medycznego</t>
  </si>
  <si>
    <t>11.</t>
  </si>
  <si>
    <t>Dział 852 Pomoc społeczna</t>
  </si>
  <si>
    <t>- dochody DPS "Złota Jesień"</t>
  </si>
  <si>
    <t>- dochody Ośrodka Dziennego Pobytu</t>
  </si>
  <si>
    <t>- dotacja celowa na zadanie inwestycyjne</t>
  </si>
  <si>
    <t>- odpłatność z tyt. usług opiekuńczych</t>
  </si>
  <si>
    <t>5% dochodów związanych z realizacją zadań z zakresu administracji rządowej</t>
  </si>
  <si>
    <t>dotacja na zadania własne</t>
  </si>
  <si>
    <t>dotacja na zadania bieżące otrzymane na podstawie poroz. z org. administracji rządowej</t>
  </si>
  <si>
    <t>12.</t>
  </si>
  <si>
    <t>Dział 854 Edukacyjna opieka wychowawcza</t>
  </si>
  <si>
    <t>- wpływy z usług (świetlice szkolne)</t>
  </si>
  <si>
    <t>- dotacja celowa na "Zielone szkoły"</t>
  </si>
  <si>
    <t>13.</t>
  </si>
  <si>
    <t>Dział 900 Gospodarka komunalna i ochrona środowiska</t>
  </si>
  <si>
    <t xml:space="preserve">- dochody z wysypiska </t>
  </si>
  <si>
    <t>- szalety miejskie</t>
  </si>
  <si>
    <t>- dotacja celowa z Powiatowego Funduszu Ochrony Środowiska i Gospodarki Wodnej</t>
  </si>
  <si>
    <t xml:space="preserve">- dotacja celowa na zad. inwest. w ramach kontraktu z Województwa Śląskiego </t>
  </si>
  <si>
    <t>- dotacja z funduszy celowych</t>
  </si>
  <si>
    <t>14.</t>
  </si>
  <si>
    <t>Dział 921 Kultura i ochrona dziedzictwa narodowego</t>
  </si>
  <si>
    <t>15.</t>
  </si>
  <si>
    <t>Dział 926 Kultura fizyczna i sport</t>
  </si>
  <si>
    <t>- dochody MOSiR</t>
  </si>
  <si>
    <t>OGÓŁEM :</t>
  </si>
  <si>
    <t>Przewodniczący Rady Miejskiej</t>
  </si>
  <si>
    <t xml:space="preserve">     Marek    Dopierała</t>
  </si>
  <si>
    <t>Załącznik Nr 4</t>
  </si>
  <si>
    <t xml:space="preserve">do uchwały budżetowej Nr </t>
  </si>
  <si>
    <t xml:space="preserve">DOCHODY I WYDATKI ZWIĄZANE Z ZADANIAMI REALIZOWANYMI NA PODSTAWIE POROZUMIEŃ                                 </t>
  </si>
  <si>
    <t>MIĘDZY JEDNOSTKAMI SAMORZĄDU TERYTORIALNEGO</t>
  </si>
  <si>
    <t>L.p.</t>
  </si>
  <si>
    <t>Dział</t>
  </si>
  <si>
    <t>Rozdział</t>
  </si>
  <si>
    <t>§</t>
  </si>
  <si>
    <t>Nazwa</t>
  </si>
  <si>
    <t>Planowane dochody</t>
  </si>
  <si>
    <t>Planowane wydatki</t>
  </si>
  <si>
    <t>Działalność usługowa</t>
  </si>
  <si>
    <t>Prace geodezyjne i kartograficzne (nieinwetycyjne)</t>
  </si>
  <si>
    <t>Dotacje celowe otrzymane z powiatu na zadania bieżące realizowane na podstawie porozumień (umów) między jednostkami samorządu terytorialnego</t>
  </si>
  <si>
    <t>Zakup usług pozostałych</t>
  </si>
  <si>
    <t>Bezpieczeństwo publiczne i ochrona przeciwpożarowa</t>
  </si>
  <si>
    <t>Obrona cywilna</t>
  </si>
  <si>
    <t>Wynagrodzenia osobowe pracowników</t>
  </si>
  <si>
    <t>Dodatkowe wynagrodzenie roczne</t>
  </si>
  <si>
    <t>Składki na ubezpieczenia społeczne</t>
  </si>
  <si>
    <t>Składki na Fundusz Pracy</t>
  </si>
  <si>
    <t>Zakup usług remontowych</t>
  </si>
  <si>
    <t>OGÓŁEM:</t>
  </si>
  <si>
    <t xml:space="preserve">            Marek Dopierała</t>
  </si>
  <si>
    <t>Załącznik Nr 6</t>
  </si>
  <si>
    <t>WYKAZ WYDATKÓW MAJĄTKOWYCH DO PROJEKTU BUDŻETU NA ROK 2005</t>
  </si>
  <si>
    <t>Dział, rozdział, nazwa zadania</t>
  </si>
  <si>
    <t>Zakres rzeczowy</t>
  </si>
  <si>
    <t>Okres realizacji</t>
  </si>
  <si>
    <t>rozdz.60014 Drogi publiczne powiatowe</t>
  </si>
  <si>
    <t xml:space="preserve">budowa chodnika przy ul.Lipowskiej wraz z kanalizacją deszczową </t>
  </si>
  <si>
    <t xml:space="preserve">budowa kanalizacji deszczowej na dł. 1380 m, budowa chodnika jednostronnego o szer. 2 m z betonowej kostki brukowej 1 430 m </t>
  </si>
  <si>
    <t>rozdz.60016 Drogi publiczne gminne</t>
  </si>
  <si>
    <t xml:space="preserve">asfaltowanie ul.Podwale w Ligocie </t>
  </si>
  <si>
    <t>wykonanie podbudowy i nawierzchni utwardzonej wraz z odwodnieniem powierzchniowym na dł. 400 m.</t>
  </si>
  <si>
    <t>asfaltowanie ul.Winogronowej w Zabrzegu</t>
  </si>
  <si>
    <t>korytowanie, podbudowa tłuczniowa, nawierzchnia asfaltowa na dł. 160m.</t>
  </si>
  <si>
    <t>przebudowa ul.Modrzewiowej w Ligocie</t>
  </si>
  <si>
    <t>wykonanie podbudowy i nawierzchni utwardzonej wraz z odwodnieniem powierzchniowym na dł. 200 m.</t>
  </si>
  <si>
    <t>przebudowa ul.Woźniackiej w Bronowie - projekt</t>
  </si>
  <si>
    <t>projekt budowlany</t>
  </si>
  <si>
    <t>przebudowa ul.Rybackiej w Ligocie</t>
  </si>
  <si>
    <t>wykonanie podbudowy i nawierzchni utwardzonej wraz z odwodnieniem powierzchniowym</t>
  </si>
  <si>
    <t>budowa parkingów przy ul.Ks.K.Janoszka i ul.Ks.J.Londzina w Zabrzegu</t>
  </si>
  <si>
    <t xml:space="preserve">korytowanie, podbudowa, ułożenie krawężników i kostki brukowej betonowej 1 000 m2 (kościół i cmentarz) </t>
  </si>
  <si>
    <t>przebudowa ul. Z.Krasińskiego w Czechowicach-Dziedzicach</t>
  </si>
  <si>
    <t>przebudowa jezdni i chodników oraz budowa kanalizacji sanitarnej wraz z przyłączami na dł.161 m.</t>
  </si>
  <si>
    <t>przebudowa ul.Krótkiej w Czechowicach-Dziedzicach- projekt</t>
  </si>
  <si>
    <t>przebudowa ul. Klasztornej w Czechowicach-Dziedzicach - projekt</t>
  </si>
  <si>
    <t>Przebudowa ul.Piłsudskiego na odcinku od ul.M.Konopnickiej do ul.Targowej</t>
  </si>
  <si>
    <t>projekt, wykupy terenu</t>
  </si>
  <si>
    <t>rozdz.70004 Różne jednostki obsługi gospodarki mieszkaniowej</t>
  </si>
  <si>
    <t>budowa budynku z lokalami socjalnymi</t>
  </si>
  <si>
    <t xml:space="preserve">roboty ziemne, wykonanie ław fundamentowych, roboty murowe, betonowe, tynkarskie, izolacyjne, montaż stolarki okiennej i drzwiowej, roboty wykończeniowe, dekarskie (wykonanie 96 lokali socjalnych) </t>
  </si>
  <si>
    <t>2005r.</t>
  </si>
  <si>
    <t>zakup i montaż automatyki pogodowej do budynku przy ul.I.Łukasiewicza 3</t>
  </si>
  <si>
    <t xml:space="preserve"> 2005r.</t>
  </si>
  <si>
    <t>adaptacja budynku przy ul.J.Kochanowskiego na lokale socjalne</t>
  </si>
  <si>
    <t xml:space="preserve">budowa 2 wewnętrznych klatek schodowych, podniesienie posadzek parteru, obniżenie sufitów, budowa nowych ścianek działowych, wymiana stolarki okiennej i drzwiowej, uzupełnienie kominów, docieplenie ścian, wykonanie instalacji elektrycznej, wod.-kan., gazowej (wykonanie 22 lokali socjalnych) </t>
  </si>
  <si>
    <t>rozdz.75011 Urzędy wojewódzkie</t>
  </si>
  <si>
    <t>zakup nowej wersji programu dla USC</t>
  </si>
  <si>
    <t>rozdz.75023 Urzędy gmin (miast i miast na prawach powiatu)</t>
  </si>
  <si>
    <t>zestawy komputerowe z oprogramowaniem</t>
  </si>
  <si>
    <t>wymiana kotla c.o. w budynku przy Pl. 1 Maja 1</t>
  </si>
  <si>
    <t>przebudowa systemu alarmowego w budynku przy Pl. 1 Maja 1</t>
  </si>
  <si>
    <t>rozdz.80101 Szkoły podstawowe</t>
  </si>
  <si>
    <t xml:space="preserve">budowa sali gimnastycznej w SP Nr 5  w Czechowicach-Dziedzicach </t>
  </si>
  <si>
    <t>budowa sali gimnastycznej wraz z zapleczem szatniowym - rozpoczęcie</t>
  </si>
  <si>
    <t>zakup odkurzacza czyszcząco-myjącego do ZSP Nr 1</t>
  </si>
  <si>
    <t>1 szt.</t>
  </si>
  <si>
    <t>zakup kosiarki samobieżnej do SP Nr 2</t>
  </si>
  <si>
    <t>zakup kserokopiarki do SP Nr 4</t>
  </si>
  <si>
    <t>zakup kserokopiarki do SP Nr 3 w Ligocie</t>
  </si>
  <si>
    <t>zakup komputera z drukarką do SP Nr 2 w Ligocie</t>
  </si>
  <si>
    <t>rozdz.80104 Przedszkola</t>
  </si>
  <si>
    <t>zakup kuchni gazowej z piekarnikiem do PP Nr 2</t>
  </si>
  <si>
    <t xml:space="preserve">zakup komputera z drukarką do PP Nr 3 </t>
  </si>
  <si>
    <t>zakup kuchni gazowej z piekarnikiem do PP Nr 5</t>
  </si>
  <si>
    <t>zakup patelni elektrycznej do PP Nr 8</t>
  </si>
  <si>
    <t>zakup jarzyniarki do PP Nr 10</t>
  </si>
  <si>
    <t>zakup patelni elektrycznej do PP Nr 11</t>
  </si>
  <si>
    <t>rozdz.80110 Gimnazja</t>
  </si>
  <si>
    <t>budowa sali gimnastycznej w Gimnazjum Nr 2 w Czechowicach-Dziedzicach</t>
  </si>
  <si>
    <t>budowa sali gimnastycznej wraz z łącznikiem, drogami wewnętrznymi i infrastrukturą techniczną - rozpoczęcie</t>
  </si>
  <si>
    <t>zakup kserokopiarki do Gimnazjum Nr 1</t>
  </si>
  <si>
    <t>zakup kserokopiarki do ZS w Zabrzegu</t>
  </si>
  <si>
    <t>rozdz.80114 Zespoły obsługi ekonomiczno-administracyjnej szkół</t>
  </si>
  <si>
    <t>zakup 2 zestawów komputerowych z oprogramowaniem</t>
  </si>
  <si>
    <t>rozdz.85219 Ośrodki pomocy społecznej</t>
  </si>
  <si>
    <t>zakup kserokopiarki</t>
  </si>
  <si>
    <t>rozdz.85401 Świetlice szkolne</t>
  </si>
  <si>
    <t>zakup piekarnika do Gimnazjum Nr 1</t>
  </si>
  <si>
    <t>zakup kuchni gazowej z piekarnikiem elektrycznym do SP Nr 2</t>
  </si>
  <si>
    <t xml:space="preserve">zakup zmywarko-wyparzacza do SP Nr 3 </t>
  </si>
  <si>
    <t xml:space="preserve">zakup zmywarko-wyparzacza do SP Nr 7 </t>
  </si>
  <si>
    <t>zakup kuchni gazowej z piekarnikiem do SP Nr 2 Ligota</t>
  </si>
  <si>
    <t>rozdz.90001 Gospodarka ściekowa i ochrona wód</t>
  </si>
  <si>
    <t>budowa kanalizacji sanitarnej w rej.ul.Falistej, ul.Łukowej, ul.I.Łukasiewicza II etap</t>
  </si>
  <si>
    <t>budowa ok.7 km sieci, o 400/300/200/160</t>
  </si>
  <si>
    <t>rozdz.92604 Instytucje kultury fizycznej</t>
  </si>
  <si>
    <t>zakup 2 zestawów komputerowych z oprogramowaniem i urządzeniami peryferyjnymi</t>
  </si>
  <si>
    <t>2 zestawy</t>
  </si>
  <si>
    <t>Wykonanie niezależnego przyłącza wody do MOSiR wg projektu</t>
  </si>
  <si>
    <t>wykonanie przyłącza wody od ul.Legionów do budynku MOSiR z pominięciem odbiorców prywatnych</t>
  </si>
  <si>
    <t>RAZEM:</t>
  </si>
  <si>
    <t>Załącznik Nr 8</t>
  </si>
  <si>
    <t xml:space="preserve">z dnia </t>
  </si>
  <si>
    <t>PODZIAŁ ŚRODKÓW NA JEDNOSTKI POMOCNICZE NA 2005 ROK</t>
  </si>
  <si>
    <t>Obszar ogółem: 66,42 km2</t>
  </si>
  <si>
    <t>Ludność ogółem:</t>
  </si>
  <si>
    <t>43015 osób</t>
  </si>
  <si>
    <t>Przyznana dotacja</t>
  </si>
  <si>
    <t>wg ludności</t>
  </si>
  <si>
    <t xml:space="preserve">na 1 mieszkańca </t>
  </si>
  <si>
    <t>wg obszaru</t>
  </si>
  <si>
    <t xml:space="preserve">na 1 km2 </t>
  </si>
  <si>
    <t>"Osiedle Barbara"</t>
  </si>
  <si>
    <t>razem</t>
  </si>
  <si>
    <t>"Osiedle Renardowice"</t>
  </si>
  <si>
    <t>"Osiedle Północ"</t>
  </si>
  <si>
    <t>"Osiedle Dziedzice"</t>
  </si>
  <si>
    <t>"Osiedle Centrum"</t>
  </si>
  <si>
    <t>"Osiedle Lesisko"</t>
  </si>
  <si>
    <t>"Osiedle Tomaszówka"</t>
  </si>
  <si>
    <t>"Osiedle Południe"</t>
  </si>
  <si>
    <t>"Osiedle Czechowice Górne"</t>
  </si>
  <si>
    <t>Rada Sołecka Bronów</t>
  </si>
  <si>
    <t xml:space="preserve"> </t>
  </si>
  <si>
    <t>Rada Sołecka Ligota</t>
  </si>
  <si>
    <t>Rada Sołecka Zabrzeg</t>
  </si>
  <si>
    <t>rozdz.60095 Pozostała dzialalność</t>
  </si>
  <si>
    <t>rozdz.75095 Pozostała działalność</t>
  </si>
  <si>
    <t>Załącznik Nr 10</t>
  </si>
  <si>
    <t>PLAN FINANSOWY SAMORZĄDOWYCH INSTYTUCJI KULTURY</t>
  </si>
  <si>
    <t>Nazwa gminnych instytucji kultury</t>
  </si>
  <si>
    <t>Klasyfikacja</t>
  </si>
  <si>
    <t>Stan środków na pocz. roku</t>
  </si>
  <si>
    <t xml:space="preserve">Przychody </t>
  </si>
  <si>
    <t xml:space="preserve">Wydatki </t>
  </si>
  <si>
    <t>Dotacje na inwestycje</t>
  </si>
  <si>
    <t>Dz. Rozdz.</t>
  </si>
  <si>
    <t>Przychody własne</t>
  </si>
  <si>
    <t>Dotacje</t>
  </si>
  <si>
    <t>Ogółem</t>
  </si>
  <si>
    <t>Wydatki bieżące w tym:</t>
  </si>
  <si>
    <t>Płace z pochodnymi</t>
  </si>
  <si>
    <t>Remonty kapitalne</t>
  </si>
  <si>
    <t>Miejski Dom Kultury</t>
  </si>
  <si>
    <t>921  92109</t>
  </si>
  <si>
    <t>Plan finansowy na 2004r.</t>
  </si>
  <si>
    <t>Plan finansowy na 2005r.</t>
  </si>
  <si>
    <t>% (poz. 3:2)</t>
  </si>
  <si>
    <t>Miejska Biblioteka Publiczna</t>
  </si>
  <si>
    <t>921  92116</t>
  </si>
  <si>
    <t>% (poz.3:2)</t>
  </si>
  <si>
    <t>Razem 2004r.</t>
  </si>
  <si>
    <t xml:space="preserve">        Marek Dopierała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</si>
</sst>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\ &quot;zł&quot;"/>
    <numFmt numFmtId="167" formatCode="#,##0_ ;[Red]\-#,##0\ 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164" fontId="3" fillId="0" borderId="0" xfId="17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/>
    </xf>
    <xf numFmtId="165" fontId="1" fillId="0" borderId="0" xfId="17" applyNumberFormat="1" applyFont="1" applyAlignment="1">
      <alignment/>
    </xf>
    <xf numFmtId="165" fontId="3" fillId="0" borderId="0" xfId="17" applyNumberFormat="1" applyFont="1" applyAlignment="1">
      <alignment vertical="center"/>
    </xf>
    <xf numFmtId="165" fontId="1" fillId="0" borderId="0" xfId="17" applyNumberFormat="1" applyFont="1" applyAlignment="1">
      <alignment vertical="center"/>
    </xf>
    <xf numFmtId="0" fontId="3" fillId="2" borderId="0" xfId="0" applyFont="1" applyFill="1" applyAlignment="1">
      <alignment horizontal="right" vertical="top"/>
    </xf>
    <xf numFmtId="3" fontId="3" fillId="0" borderId="0" xfId="0" applyNumberFormat="1" applyFont="1" applyAlignment="1">
      <alignment/>
    </xf>
    <xf numFmtId="165" fontId="3" fillId="0" borderId="0" xfId="17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165" fontId="3" fillId="2" borderId="0" xfId="17" applyNumberFormat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0" borderId="0" xfId="17" applyNumberFormat="1" applyFont="1" applyAlignment="1">
      <alignment vertic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6" fontId="3" fillId="0" borderId="1" xfId="0" applyNumberFormat="1" applyFont="1" applyBorder="1" applyAlignment="1">
      <alignment/>
    </xf>
    <xf numFmtId="42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6" fontId="1" fillId="0" borderId="1" xfId="0" applyNumberFormat="1" applyFont="1" applyBorder="1" applyAlignment="1">
      <alignment/>
    </xf>
    <xf numFmtId="42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16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top"/>
    </xf>
    <xf numFmtId="6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2" borderId="0" xfId="0" applyFont="1" applyFill="1" applyAlignment="1">
      <alignment horizontal="center" vertical="justify"/>
    </xf>
    <xf numFmtId="0" fontId="2" fillId="2" borderId="0" xfId="0" applyFont="1" applyFill="1" applyAlignment="1">
      <alignment horizontal="center" vertical="justify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29.25390625" style="0" customWidth="1"/>
    <col min="3" max="5" width="11.625" style="0" customWidth="1"/>
  </cols>
  <sheetData>
    <row r="1" spans="1:6" ht="12.75">
      <c r="A1" s="1" t="s">
        <v>0</v>
      </c>
      <c r="B1" s="2"/>
      <c r="C1" s="3"/>
      <c r="D1" s="3" t="s">
        <v>1</v>
      </c>
      <c r="E1" s="3"/>
      <c r="F1" s="3"/>
    </row>
    <row r="2" spans="1:6" ht="12.75">
      <c r="A2" s="1"/>
      <c r="B2" s="2"/>
      <c r="C2" s="3"/>
      <c r="D2" s="3" t="s">
        <v>2</v>
      </c>
      <c r="E2" s="3"/>
      <c r="F2" s="3"/>
    </row>
    <row r="3" spans="1:6" ht="12.75">
      <c r="A3" s="1"/>
      <c r="B3" s="2"/>
      <c r="C3" s="3"/>
      <c r="D3" s="3" t="s">
        <v>3</v>
      </c>
      <c r="E3" s="3"/>
      <c r="F3" s="3"/>
    </row>
    <row r="4" spans="1:6" ht="12.75">
      <c r="A4" s="1"/>
      <c r="B4" s="2"/>
      <c r="C4" s="3"/>
      <c r="D4" s="3" t="s">
        <v>4</v>
      </c>
      <c r="E4" s="3"/>
      <c r="F4" s="3"/>
    </row>
    <row r="5" spans="1:6" ht="12.75">
      <c r="A5" s="1"/>
      <c r="B5" s="2"/>
      <c r="C5" s="3"/>
      <c r="D5" s="3"/>
      <c r="E5" s="3"/>
      <c r="F5" s="3"/>
    </row>
    <row r="6" spans="1:6" ht="12.75">
      <c r="A6" s="69" t="s">
        <v>5</v>
      </c>
      <c r="B6" s="69"/>
      <c r="C6" s="69"/>
      <c r="D6" s="69"/>
      <c r="E6" s="69"/>
      <c r="F6" s="69"/>
    </row>
    <row r="7" spans="1:6" ht="12.75">
      <c r="A7" s="1"/>
      <c r="B7" s="2"/>
      <c r="C7" s="3"/>
      <c r="D7" s="3"/>
      <c r="E7" s="3"/>
      <c r="F7" s="3"/>
    </row>
    <row r="8" spans="1:6" ht="54" customHeight="1">
      <c r="A8" s="4" t="s">
        <v>6</v>
      </c>
      <c r="B8" s="5" t="s">
        <v>7</v>
      </c>
      <c r="C8" s="6" t="s">
        <v>8</v>
      </c>
      <c r="D8" s="7" t="s">
        <v>9</v>
      </c>
      <c r="E8" s="6" t="s">
        <v>10</v>
      </c>
      <c r="F8" s="6" t="s">
        <v>11</v>
      </c>
    </row>
    <row r="9" spans="1:6" ht="12.75">
      <c r="A9" s="8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7.25" customHeight="1">
      <c r="A10" s="11" t="s">
        <v>12</v>
      </c>
      <c r="B10" s="12" t="s">
        <v>13</v>
      </c>
      <c r="C10" s="13">
        <v>250000</v>
      </c>
      <c r="D10" s="13">
        <f>D12+D13</f>
        <v>541915</v>
      </c>
      <c r="E10" s="13">
        <v>0</v>
      </c>
      <c r="F10" s="14">
        <f>+E10/D10%</f>
        <v>0</v>
      </c>
    </row>
    <row r="11" spans="1:6" ht="12.75">
      <c r="A11" s="15"/>
      <c r="B11" s="16" t="s">
        <v>14</v>
      </c>
      <c r="C11" s="13"/>
      <c r="D11" s="13"/>
      <c r="E11" s="13"/>
      <c r="F11" s="14"/>
    </row>
    <row r="12" spans="1:6" ht="24.75" customHeight="1">
      <c r="A12" s="1"/>
      <c r="B12" s="2" t="s">
        <v>15</v>
      </c>
      <c r="C12" s="17">
        <v>250000</v>
      </c>
      <c r="D12" s="17">
        <v>250000</v>
      </c>
      <c r="E12" s="17">
        <v>0</v>
      </c>
      <c r="F12" s="18">
        <f>+E12/D12%</f>
        <v>0</v>
      </c>
    </row>
    <row r="13" spans="1:6" ht="66.75" customHeight="1">
      <c r="A13" s="1"/>
      <c r="B13" s="2" t="s">
        <v>16</v>
      </c>
      <c r="C13" s="17">
        <v>0</v>
      </c>
      <c r="D13" s="17">
        <v>291915</v>
      </c>
      <c r="E13" s="17">
        <v>0</v>
      </c>
      <c r="F13" s="18">
        <v>0</v>
      </c>
    </row>
    <row r="14" spans="1:6" ht="12.75">
      <c r="A14" s="1"/>
      <c r="B14" s="2"/>
      <c r="C14" s="3"/>
      <c r="D14" s="3"/>
      <c r="E14" s="3"/>
      <c r="F14" s="19"/>
    </row>
    <row r="15" spans="1:6" ht="16.5" customHeight="1">
      <c r="A15" s="11" t="s">
        <v>17</v>
      </c>
      <c r="B15" s="12" t="s">
        <v>18</v>
      </c>
      <c r="C15" s="13">
        <v>4472000</v>
      </c>
      <c r="D15" s="13">
        <f>D17+D18+D19+D20</f>
        <v>4102300</v>
      </c>
      <c r="E15" s="13">
        <f>E17+E18+E19+E20</f>
        <v>3497000</v>
      </c>
      <c r="F15" s="19">
        <f aca="true" t="shared" si="0" ref="F15:F61">+E15/D15%</f>
        <v>85.24486263803232</v>
      </c>
    </row>
    <row r="16" spans="1:6" ht="12.75">
      <c r="A16" s="1"/>
      <c r="B16" s="2" t="s">
        <v>14</v>
      </c>
      <c r="C16" s="3"/>
      <c r="D16" s="3"/>
      <c r="E16" s="3"/>
      <c r="F16" s="19"/>
    </row>
    <row r="17" spans="1:6" ht="13.5" customHeight="1">
      <c r="A17" s="1"/>
      <c r="B17" s="2" t="s">
        <v>19</v>
      </c>
      <c r="C17" s="3">
        <v>3640000</v>
      </c>
      <c r="D17" s="3">
        <v>3070300</v>
      </c>
      <c r="E17" s="3">
        <v>2564000</v>
      </c>
      <c r="F17" s="20">
        <f t="shared" si="0"/>
        <v>83.50975474709311</v>
      </c>
    </row>
    <row r="18" spans="1:6" ht="23.25" customHeight="1">
      <c r="A18" s="1"/>
      <c r="B18" s="2" t="s">
        <v>20</v>
      </c>
      <c r="C18" s="3">
        <v>122000</v>
      </c>
      <c r="D18" s="3">
        <v>322000</v>
      </c>
      <c r="E18" s="3">
        <v>157000</v>
      </c>
      <c r="F18" s="20">
        <f t="shared" si="0"/>
        <v>48.75776397515528</v>
      </c>
    </row>
    <row r="19" spans="1:6" ht="14.25" customHeight="1">
      <c r="A19" s="1"/>
      <c r="B19" s="2" t="s">
        <v>21</v>
      </c>
      <c r="C19" s="3">
        <v>110000</v>
      </c>
      <c r="D19" s="3">
        <v>110000</v>
      </c>
      <c r="E19" s="3">
        <v>176000</v>
      </c>
      <c r="F19" s="20">
        <f t="shared" si="0"/>
        <v>160</v>
      </c>
    </row>
    <row r="20" spans="1:6" ht="15.75" customHeight="1">
      <c r="A20" s="1"/>
      <c r="B20" s="2" t="s">
        <v>22</v>
      </c>
      <c r="C20" s="3">
        <v>600000</v>
      </c>
      <c r="D20" s="3">
        <v>600000</v>
      </c>
      <c r="E20" s="3">
        <v>600000</v>
      </c>
      <c r="F20" s="20">
        <f t="shared" si="0"/>
        <v>100</v>
      </c>
    </row>
    <row r="21" spans="1:6" ht="12.75">
      <c r="A21" s="1"/>
      <c r="B21" s="2"/>
      <c r="C21" s="3"/>
      <c r="D21" s="3"/>
      <c r="E21" s="3"/>
      <c r="F21" s="19"/>
    </row>
    <row r="22" spans="1:6" ht="15" customHeight="1">
      <c r="A22" s="11" t="s">
        <v>23</v>
      </c>
      <c r="B22" s="12" t="s">
        <v>24</v>
      </c>
      <c r="C22" s="13">
        <v>245094</v>
      </c>
      <c r="D22" s="13">
        <f>D24+D25+D26+D27</f>
        <v>255094</v>
      </c>
      <c r="E22" s="13">
        <f>E24+E25+E26+E27</f>
        <v>243760</v>
      </c>
      <c r="F22" s="19">
        <f t="shared" si="0"/>
        <v>95.5569319544952</v>
      </c>
    </row>
    <row r="23" spans="1:6" ht="12.75">
      <c r="A23" s="1"/>
      <c r="B23" s="2" t="s">
        <v>14</v>
      </c>
      <c r="C23" s="3"/>
      <c r="D23" s="3"/>
      <c r="E23" s="3"/>
      <c r="F23" s="19"/>
    </row>
    <row r="24" spans="1:6" ht="14.25" customHeight="1">
      <c r="A24" s="1"/>
      <c r="B24" s="2" t="s">
        <v>25</v>
      </c>
      <c r="C24" s="3">
        <v>8000</v>
      </c>
      <c r="D24" s="3">
        <v>8000</v>
      </c>
      <c r="E24" s="3">
        <v>9000</v>
      </c>
      <c r="F24" s="20">
        <f t="shared" si="0"/>
        <v>112.5</v>
      </c>
    </row>
    <row r="25" spans="1:6" ht="24" customHeight="1">
      <c r="A25" s="1"/>
      <c r="B25" s="2" t="s">
        <v>26</v>
      </c>
      <c r="C25" s="17">
        <v>16594</v>
      </c>
      <c r="D25" s="17">
        <v>16594</v>
      </c>
      <c r="E25" s="17">
        <v>14160</v>
      </c>
      <c r="F25" s="18">
        <f t="shared" si="0"/>
        <v>85.3320477280945</v>
      </c>
    </row>
    <row r="26" spans="1:6" ht="16.5" customHeight="1">
      <c r="A26" s="1"/>
      <c r="B26" s="2" t="s">
        <v>27</v>
      </c>
      <c r="C26" s="3">
        <v>140000</v>
      </c>
      <c r="D26" s="3">
        <v>140000</v>
      </c>
      <c r="E26" s="3">
        <v>125000</v>
      </c>
      <c r="F26" s="20">
        <f t="shared" si="0"/>
        <v>89.28571428571429</v>
      </c>
    </row>
    <row r="27" spans="1:6" ht="12.75" customHeight="1">
      <c r="A27" s="1"/>
      <c r="B27" s="2" t="s">
        <v>28</v>
      </c>
      <c r="C27" s="17">
        <v>80500</v>
      </c>
      <c r="D27" s="17">
        <v>90500</v>
      </c>
      <c r="E27" s="17">
        <v>95600</v>
      </c>
      <c r="F27" s="20">
        <f t="shared" si="0"/>
        <v>105.6353591160221</v>
      </c>
    </row>
    <row r="28" spans="1:6" ht="12.75">
      <c r="A28" s="1"/>
      <c r="B28" s="2"/>
      <c r="C28" s="3"/>
      <c r="D28" s="3"/>
      <c r="E28" s="3"/>
      <c r="F28" s="20"/>
    </row>
    <row r="29" spans="1:6" ht="19.5" customHeight="1">
      <c r="A29" s="11" t="s">
        <v>29</v>
      </c>
      <c r="B29" s="12" t="s">
        <v>30</v>
      </c>
      <c r="C29" s="13">
        <v>364451</v>
      </c>
      <c r="D29" s="13">
        <f>D31+D32+D33+D34+D35</f>
        <v>410051</v>
      </c>
      <c r="E29" s="13">
        <f>E31+E32+E33+E34+E35</f>
        <v>351337</v>
      </c>
      <c r="F29" s="19">
        <f t="shared" si="0"/>
        <v>85.68129330254041</v>
      </c>
    </row>
    <row r="30" spans="1:6" ht="12.75">
      <c r="A30" s="1"/>
      <c r="B30" s="2" t="s">
        <v>14</v>
      </c>
      <c r="C30" s="3"/>
      <c r="D30" s="3"/>
      <c r="E30" s="3"/>
      <c r="F30" s="19"/>
    </row>
    <row r="31" spans="1:6" ht="13.5" customHeight="1">
      <c r="A31" s="1"/>
      <c r="B31" s="2" t="s">
        <v>31</v>
      </c>
      <c r="C31" s="3">
        <v>128056</v>
      </c>
      <c r="D31" s="3">
        <v>128056</v>
      </c>
      <c r="E31" s="3">
        <v>135267</v>
      </c>
      <c r="F31" s="20">
        <f t="shared" si="0"/>
        <v>105.63113013056788</v>
      </c>
    </row>
    <row r="32" spans="1:6" ht="15" customHeight="1">
      <c r="A32" s="1"/>
      <c r="B32" s="2" t="s">
        <v>32</v>
      </c>
      <c r="C32" s="3">
        <v>200000</v>
      </c>
      <c r="D32" s="3">
        <v>200000</v>
      </c>
      <c r="E32" s="3">
        <v>180000</v>
      </c>
      <c r="F32" s="20">
        <f t="shared" si="0"/>
        <v>90</v>
      </c>
    </row>
    <row r="33" spans="1:6" ht="12.75">
      <c r="A33" s="1"/>
      <c r="B33" s="2" t="s">
        <v>33</v>
      </c>
      <c r="C33" s="3">
        <v>30000</v>
      </c>
      <c r="D33" s="3">
        <v>30000</v>
      </c>
      <c r="E33" s="3">
        <v>30000</v>
      </c>
      <c r="F33" s="20">
        <f t="shared" si="0"/>
        <v>100</v>
      </c>
    </row>
    <row r="34" spans="1:6" ht="25.5" customHeight="1">
      <c r="A34" s="1"/>
      <c r="B34" s="2" t="s">
        <v>34</v>
      </c>
      <c r="C34" s="3">
        <v>6395</v>
      </c>
      <c r="D34" s="3">
        <v>6395</v>
      </c>
      <c r="E34" s="3">
        <v>6070</v>
      </c>
      <c r="F34" s="20">
        <f t="shared" si="0"/>
        <v>94.91790461297889</v>
      </c>
    </row>
    <row r="35" spans="1:6" ht="33.75">
      <c r="A35" s="1"/>
      <c r="B35" s="2" t="s">
        <v>35</v>
      </c>
      <c r="C35" s="3">
        <v>0</v>
      </c>
      <c r="D35" s="3">
        <v>45600</v>
      </c>
      <c r="E35" s="3">
        <v>0</v>
      </c>
      <c r="F35" s="20">
        <f t="shared" si="0"/>
        <v>0</v>
      </c>
    </row>
    <row r="36" spans="1:6" ht="42.75" customHeight="1">
      <c r="A36" s="21" t="s">
        <v>36</v>
      </c>
      <c r="B36" s="12" t="s">
        <v>37</v>
      </c>
      <c r="C36" s="22">
        <v>6200</v>
      </c>
      <c r="D36" s="22">
        <f>D38</f>
        <v>105062</v>
      </c>
      <c r="E36" s="22">
        <f>E38</f>
        <v>6200</v>
      </c>
      <c r="F36" s="23">
        <f t="shared" si="0"/>
        <v>5.901277340998649</v>
      </c>
    </row>
    <row r="37" spans="1:6" ht="12.75">
      <c r="A37" s="1"/>
      <c r="B37" s="2" t="s">
        <v>14</v>
      </c>
      <c r="C37" s="3"/>
      <c r="D37" s="3"/>
      <c r="E37" s="3"/>
      <c r="F37" s="19"/>
    </row>
    <row r="38" spans="1:6" ht="13.5" customHeight="1">
      <c r="A38" s="1"/>
      <c r="B38" s="2" t="s">
        <v>38</v>
      </c>
      <c r="C38" s="3">
        <v>6200</v>
      </c>
      <c r="D38" s="3">
        <v>105062</v>
      </c>
      <c r="E38" s="3">
        <v>6200</v>
      </c>
      <c r="F38" s="20">
        <f t="shared" si="0"/>
        <v>5.901277340998649</v>
      </c>
    </row>
    <row r="39" spans="1:6" ht="12.75">
      <c r="A39" s="1"/>
      <c r="B39" s="2"/>
      <c r="C39" s="3"/>
      <c r="D39" s="3"/>
      <c r="E39" s="3"/>
      <c r="F39" s="20"/>
    </row>
    <row r="40" spans="1:6" ht="23.25" customHeight="1">
      <c r="A40" s="21" t="s">
        <v>39</v>
      </c>
      <c r="B40" s="12" t="s">
        <v>40</v>
      </c>
      <c r="C40" s="22">
        <v>51425</v>
      </c>
      <c r="D40" s="22">
        <v>51425</v>
      </c>
      <c r="E40" s="22">
        <f>E42+E43</f>
        <v>56995</v>
      </c>
      <c r="F40" s="23">
        <f t="shared" si="0"/>
        <v>110.83130772970345</v>
      </c>
    </row>
    <row r="41" spans="1:6" ht="12.75">
      <c r="A41" s="1"/>
      <c r="B41" s="2" t="s">
        <v>14</v>
      </c>
      <c r="C41" s="3"/>
      <c r="D41" s="3"/>
      <c r="E41" s="3"/>
      <c r="F41" s="19"/>
    </row>
    <row r="42" spans="1:6" ht="22.5" customHeight="1">
      <c r="A42" s="1"/>
      <c r="B42" s="2" t="s">
        <v>26</v>
      </c>
      <c r="C42" s="17">
        <v>21425</v>
      </c>
      <c r="D42" s="17">
        <v>21425</v>
      </c>
      <c r="E42" s="17">
        <v>21995</v>
      </c>
      <c r="F42" s="18">
        <f t="shared" si="0"/>
        <v>102.66044340723454</v>
      </c>
    </row>
    <row r="43" spans="1:6" ht="12.75">
      <c r="A43" s="1"/>
      <c r="B43" s="2" t="s">
        <v>41</v>
      </c>
      <c r="C43" s="3">
        <v>30000</v>
      </c>
      <c r="D43" s="3">
        <v>30000</v>
      </c>
      <c r="E43" s="3">
        <v>35000</v>
      </c>
      <c r="F43" s="20">
        <f t="shared" si="0"/>
        <v>116.66666666666667</v>
      </c>
    </row>
    <row r="44" spans="1:6" ht="12.75">
      <c r="A44" s="1"/>
      <c r="B44" s="2"/>
      <c r="C44" s="3"/>
      <c r="D44" s="3"/>
      <c r="E44" s="3"/>
      <c r="F44" s="19"/>
    </row>
    <row r="45" spans="1:6" ht="42.75" customHeight="1">
      <c r="A45" s="21" t="s">
        <v>42</v>
      </c>
      <c r="B45" s="12" t="s">
        <v>43</v>
      </c>
      <c r="C45" s="22">
        <v>40948690</v>
      </c>
      <c r="D45" s="22">
        <f>D47+D48+D49+D50+D52+D53+D54+D55+D56+D57+D58+D59+D60+D61+D62+D63</f>
        <v>41079840</v>
      </c>
      <c r="E45" s="22">
        <f>E47+E48+E49+E50+E52+E53+E54+E55+E56+E57+E58+E59+E60+E61+E62+E63</f>
        <v>42267420</v>
      </c>
      <c r="F45" s="23">
        <f t="shared" si="0"/>
        <v>102.8909070726663</v>
      </c>
    </row>
    <row r="46" spans="1:6" ht="12.75">
      <c r="A46" s="1"/>
      <c r="B46" s="2" t="s">
        <v>14</v>
      </c>
      <c r="C46" s="3"/>
      <c r="D46" s="3"/>
      <c r="E46" s="3"/>
      <c r="F46" s="19"/>
    </row>
    <row r="47" spans="1:6" ht="12" customHeight="1">
      <c r="A47" s="1"/>
      <c r="B47" s="2" t="s">
        <v>44</v>
      </c>
      <c r="C47" s="3">
        <v>120000</v>
      </c>
      <c r="D47" s="3">
        <v>120000</v>
      </c>
      <c r="E47" s="3">
        <v>100000</v>
      </c>
      <c r="F47" s="20">
        <f t="shared" si="0"/>
        <v>83.33333333333333</v>
      </c>
    </row>
    <row r="48" spans="1:6" ht="12" customHeight="1">
      <c r="A48" s="1"/>
      <c r="B48" s="2" t="s">
        <v>45</v>
      </c>
      <c r="C48" s="3">
        <v>400000</v>
      </c>
      <c r="D48" s="3">
        <v>400000</v>
      </c>
      <c r="E48" s="3">
        <v>388000</v>
      </c>
      <c r="F48" s="20">
        <f t="shared" si="0"/>
        <v>97</v>
      </c>
    </row>
    <row r="49" spans="1:6" ht="12" customHeight="1">
      <c r="A49" s="1"/>
      <c r="B49" s="2" t="s">
        <v>46</v>
      </c>
      <c r="C49" s="3">
        <v>6000</v>
      </c>
      <c r="D49" s="3">
        <v>6000</v>
      </c>
      <c r="E49" s="3">
        <v>6000</v>
      </c>
      <c r="F49" s="20">
        <f t="shared" si="0"/>
        <v>100</v>
      </c>
    </row>
    <row r="50" spans="1:6" ht="12" customHeight="1">
      <c r="A50" s="1"/>
      <c r="B50" s="2" t="s">
        <v>47</v>
      </c>
      <c r="C50" s="3">
        <v>19146000</v>
      </c>
      <c r="D50" s="3">
        <v>19146000</v>
      </c>
      <c r="E50" s="3">
        <v>18900000</v>
      </c>
      <c r="F50" s="20">
        <f t="shared" si="0"/>
        <v>98.71513632090254</v>
      </c>
    </row>
    <row r="51" spans="1:6" ht="13.5" customHeight="1">
      <c r="A51" s="1"/>
      <c r="B51" s="2" t="s">
        <v>48</v>
      </c>
      <c r="C51" s="3">
        <v>3000000</v>
      </c>
      <c r="D51" s="3">
        <v>3000000</v>
      </c>
      <c r="E51" s="3">
        <v>2000000</v>
      </c>
      <c r="F51" s="20">
        <f t="shared" si="0"/>
        <v>66.66666666666667</v>
      </c>
    </row>
    <row r="52" spans="1:6" ht="14.25" customHeight="1">
      <c r="A52" s="1"/>
      <c r="B52" s="2" t="s">
        <v>49</v>
      </c>
      <c r="C52" s="3">
        <v>560000</v>
      </c>
      <c r="D52" s="3">
        <v>560000</v>
      </c>
      <c r="E52" s="3">
        <v>600000</v>
      </c>
      <c r="F52" s="20">
        <f t="shared" si="0"/>
        <v>107.14285714285714</v>
      </c>
    </row>
    <row r="53" spans="1:6" ht="12.75" customHeight="1">
      <c r="A53" s="1"/>
      <c r="B53" s="2" t="s">
        <v>50</v>
      </c>
      <c r="C53" s="3">
        <v>20000</v>
      </c>
      <c r="D53" s="3">
        <v>20000</v>
      </c>
      <c r="E53" s="3">
        <v>20000</v>
      </c>
      <c r="F53" s="20">
        <f t="shared" si="0"/>
        <v>100</v>
      </c>
    </row>
    <row r="54" spans="1:6" ht="12" customHeight="1">
      <c r="A54" s="1"/>
      <c r="B54" s="2" t="s">
        <v>51</v>
      </c>
      <c r="C54" s="3">
        <v>150000</v>
      </c>
      <c r="D54" s="3">
        <v>150000</v>
      </c>
      <c r="E54" s="3">
        <v>170000</v>
      </c>
      <c r="F54" s="20">
        <f t="shared" si="0"/>
        <v>113.33333333333333</v>
      </c>
    </row>
    <row r="55" spans="1:6" ht="23.25" customHeight="1">
      <c r="A55" s="1"/>
      <c r="B55" s="2" t="s">
        <v>52</v>
      </c>
      <c r="C55" s="3">
        <v>600000</v>
      </c>
      <c r="D55" s="3">
        <v>600000</v>
      </c>
      <c r="E55" s="3">
        <v>700000</v>
      </c>
      <c r="F55" s="20">
        <f t="shared" si="0"/>
        <v>116.66666666666667</v>
      </c>
    </row>
    <row r="56" spans="1:6" ht="13.5" customHeight="1">
      <c r="A56" s="1"/>
      <c r="B56" s="2" t="s">
        <v>53</v>
      </c>
      <c r="C56" s="3">
        <v>490000</v>
      </c>
      <c r="D56" s="3">
        <v>490000</v>
      </c>
      <c r="E56" s="3">
        <v>370000</v>
      </c>
      <c r="F56" s="20">
        <f t="shared" si="0"/>
        <v>75.51020408163265</v>
      </c>
    </row>
    <row r="57" spans="1:6" ht="15.75" customHeight="1">
      <c r="A57" s="1"/>
      <c r="B57" s="2" t="s">
        <v>54</v>
      </c>
      <c r="C57" s="3">
        <v>52000</v>
      </c>
      <c r="D57" s="3">
        <v>52000</v>
      </c>
      <c r="E57" s="3">
        <v>52000</v>
      </c>
      <c r="F57" s="20">
        <f t="shared" si="0"/>
        <v>100</v>
      </c>
    </row>
    <row r="58" spans="1:6" ht="14.25" customHeight="1">
      <c r="A58" s="1"/>
      <c r="B58" s="2" t="s">
        <v>55</v>
      </c>
      <c r="C58" s="3">
        <v>250000</v>
      </c>
      <c r="D58" s="3">
        <v>250000</v>
      </c>
      <c r="E58" s="3">
        <v>300000</v>
      </c>
      <c r="F58" s="20">
        <f t="shared" si="0"/>
        <v>120</v>
      </c>
    </row>
    <row r="59" spans="1:6" ht="13.5" customHeight="1">
      <c r="A59" s="1"/>
      <c r="B59" s="2" t="s">
        <v>56</v>
      </c>
      <c r="C59" s="3">
        <v>400000</v>
      </c>
      <c r="D59" s="3">
        <v>400000</v>
      </c>
      <c r="E59" s="3">
        <v>400000</v>
      </c>
      <c r="F59" s="20">
        <f t="shared" si="0"/>
        <v>100</v>
      </c>
    </row>
    <row r="60" spans="1:6" ht="14.25" customHeight="1">
      <c r="A60" s="1"/>
      <c r="B60" s="2" t="s">
        <v>57</v>
      </c>
      <c r="C60" s="3">
        <v>605000</v>
      </c>
      <c r="D60" s="3">
        <v>605000</v>
      </c>
      <c r="E60" s="3">
        <v>630000</v>
      </c>
      <c r="F60" s="20">
        <f t="shared" si="0"/>
        <v>104.13223140495867</v>
      </c>
    </row>
    <row r="61" spans="1:6" ht="34.5" customHeight="1">
      <c r="A61" s="1"/>
      <c r="B61" s="2" t="s">
        <v>58</v>
      </c>
      <c r="C61" s="3">
        <v>0</v>
      </c>
      <c r="D61" s="3">
        <v>131150</v>
      </c>
      <c r="E61" s="3">
        <v>0</v>
      </c>
      <c r="F61" s="20">
        <f t="shared" si="0"/>
        <v>0</v>
      </c>
    </row>
    <row r="62" spans="1:6" ht="21.75" customHeight="1">
      <c r="A62" s="1"/>
      <c r="B62" s="2" t="s">
        <v>59</v>
      </c>
      <c r="C62" s="24">
        <v>16829690</v>
      </c>
      <c r="D62" s="3">
        <v>16829690</v>
      </c>
      <c r="E62" s="3">
        <v>18231420</v>
      </c>
      <c r="F62" s="20">
        <f>+E62/D62%</f>
        <v>108.32891158423001</v>
      </c>
    </row>
    <row r="63" spans="1:6" ht="21.75" customHeight="1">
      <c r="A63" s="1"/>
      <c r="B63" s="2" t="s">
        <v>60</v>
      </c>
      <c r="C63" s="3">
        <v>1320000</v>
      </c>
      <c r="D63" s="3">
        <v>1320000</v>
      </c>
      <c r="E63" s="3">
        <v>1400000</v>
      </c>
      <c r="F63" s="20">
        <f>+E63/D63%</f>
        <v>106.06060606060606</v>
      </c>
    </row>
    <row r="64" spans="1:6" ht="12.75">
      <c r="A64" s="1"/>
      <c r="B64" s="2"/>
      <c r="C64" s="3"/>
      <c r="D64" s="3"/>
      <c r="E64" s="3"/>
      <c r="F64" s="19"/>
    </row>
    <row r="65" spans="1:6" ht="18.75" customHeight="1">
      <c r="A65" s="11" t="s">
        <v>61</v>
      </c>
      <c r="B65" s="12" t="s">
        <v>62</v>
      </c>
      <c r="C65" s="13">
        <v>16338075</v>
      </c>
      <c r="D65" s="13">
        <f>D67+D68+D69</f>
        <v>16409583</v>
      </c>
      <c r="E65" s="13">
        <f>E67+E68+E69</f>
        <v>16419581</v>
      </c>
      <c r="F65" s="19">
        <f>+E65/D65%</f>
        <v>100.06092781272993</v>
      </c>
    </row>
    <row r="66" spans="1:6" ht="12.75">
      <c r="A66" s="1"/>
      <c r="B66" s="2" t="s">
        <v>14</v>
      </c>
      <c r="C66" s="3"/>
      <c r="D66" s="3"/>
      <c r="E66" s="3"/>
      <c r="F66" s="19"/>
    </row>
    <row r="67" spans="1:6" ht="13.5" customHeight="1">
      <c r="A67" s="1"/>
      <c r="B67" s="2" t="s">
        <v>63</v>
      </c>
      <c r="C67" s="3">
        <v>15791302</v>
      </c>
      <c r="D67" s="3">
        <v>15854395</v>
      </c>
      <c r="E67" s="3">
        <v>15928695</v>
      </c>
      <c r="F67" s="20">
        <f>+E67/D67%</f>
        <v>100.46863976834183</v>
      </c>
    </row>
    <row r="68" spans="1:6" ht="22.5" customHeight="1">
      <c r="A68" s="1"/>
      <c r="B68" s="2" t="s">
        <v>64</v>
      </c>
      <c r="C68" s="3">
        <v>0</v>
      </c>
      <c r="D68" s="3">
        <v>8415</v>
      </c>
      <c r="E68" s="3">
        <v>0</v>
      </c>
      <c r="F68" s="20">
        <v>0</v>
      </c>
    </row>
    <row r="69" spans="1:6" ht="15" customHeight="1">
      <c r="A69" s="1"/>
      <c r="B69" s="2" t="s">
        <v>65</v>
      </c>
      <c r="C69" s="3">
        <v>546773</v>
      </c>
      <c r="D69" s="3">
        <v>546773</v>
      </c>
      <c r="E69" s="3">
        <v>490886</v>
      </c>
      <c r="F69" s="20">
        <f>+E69/D69%</f>
        <v>89.77875644920287</v>
      </c>
    </row>
    <row r="70" spans="1:6" ht="12.75">
      <c r="A70" s="1"/>
      <c r="B70" s="2"/>
      <c r="C70" s="3"/>
      <c r="D70" s="3"/>
      <c r="E70" s="3"/>
      <c r="F70" s="19"/>
    </row>
    <row r="71" spans="1:6" ht="18.75" customHeight="1">
      <c r="A71" s="11" t="s">
        <v>66</v>
      </c>
      <c r="B71" s="12" t="s">
        <v>67</v>
      </c>
      <c r="C71" s="25">
        <v>994760</v>
      </c>
      <c r="D71" s="25">
        <f>D73+D74+D75+D76+D77+D78+D79+D80</f>
        <v>1140416</v>
      </c>
      <c r="E71" s="25">
        <f>E73+E74+E75+E76+E77+E78+E79+E80</f>
        <v>707762</v>
      </c>
      <c r="F71" s="26">
        <f>+E71/D71%</f>
        <v>62.06173887423537</v>
      </c>
    </row>
    <row r="72" spans="1:6" ht="12.75">
      <c r="A72" s="1"/>
      <c r="B72" s="2" t="s">
        <v>14</v>
      </c>
      <c r="C72" s="3"/>
      <c r="D72" s="3"/>
      <c r="E72" s="3"/>
      <c r="F72" s="19"/>
    </row>
    <row r="73" spans="1:6" ht="12" customHeight="1">
      <c r="A73" s="1"/>
      <c r="B73" s="2" t="s">
        <v>68</v>
      </c>
      <c r="C73" s="3">
        <v>91641</v>
      </c>
      <c r="D73" s="3">
        <v>91641</v>
      </c>
      <c r="E73" s="3">
        <v>87744</v>
      </c>
      <c r="F73" s="20">
        <f aca="true" t="shared" si="1" ref="F73:F80">+E73/D73%</f>
        <v>95.74753658297051</v>
      </c>
    </row>
    <row r="74" spans="1:6" ht="13.5" customHeight="1">
      <c r="A74" s="1"/>
      <c r="B74" s="2" t="s">
        <v>69</v>
      </c>
      <c r="C74" s="3">
        <v>550157</v>
      </c>
      <c r="D74" s="3">
        <v>550157</v>
      </c>
      <c r="E74" s="3">
        <v>582332</v>
      </c>
      <c r="F74" s="20">
        <f t="shared" si="1"/>
        <v>105.8483305674562</v>
      </c>
    </row>
    <row r="75" spans="1:6" ht="11.25" customHeight="1">
      <c r="A75" s="1"/>
      <c r="B75" s="2" t="s">
        <v>70</v>
      </c>
      <c r="C75" s="3">
        <v>3880</v>
      </c>
      <c r="D75" s="3">
        <v>3880</v>
      </c>
      <c r="E75" s="3">
        <v>7396</v>
      </c>
      <c r="F75" s="20">
        <f t="shared" si="1"/>
        <v>190.61855670103094</v>
      </c>
    </row>
    <row r="76" spans="1:6" ht="12.75" customHeight="1">
      <c r="A76" s="1"/>
      <c r="B76" s="2" t="s">
        <v>71</v>
      </c>
      <c r="C76" s="3">
        <v>321492</v>
      </c>
      <c r="D76" s="3">
        <v>321492</v>
      </c>
      <c r="E76" s="3">
        <v>0</v>
      </c>
      <c r="F76" s="20">
        <f t="shared" si="1"/>
        <v>0</v>
      </c>
    </row>
    <row r="77" spans="1:6" ht="14.25" customHeight="1">
      <c r="A77" s="1"/>
      <c r="B77" s="2" t="s">
        <v>72</v>
      </c>
      <c r="C77" s="3">
        <v>16390</v>
      </c>
      <c r="D77" s="3">
        <v>16390</v>
      </c>
      <c r="E77" s="3">
        <v>17390</v>
      </c>
      <c r="F77" s="20">
        <f t="shared" si="1"/>
        <v>106.1012812690665</v>
      </c>
    </row>
    <row r="78" spans="1:6" ht="14.25" customHeight="1">
      <c r="A78" s="1"/>
      <c r="B78" s="2" t="s">
        <v>73</v>
      </c>
      <c r="C78" s="3">
        <v>11200</v>
      </c>
      <c r="D78" s="3">
        <v>11200</v>
      </c>
      <c r="E78" s="3">
        <v>12900</v>
      </c>
      <c r="F78" s="20">
        <f t="shared" si="1"/>
        <v>115.17857142857143</v>
      </c>
    </row>
    <row r="79" spans="1:6" ht="13.5" customHeight="1">
      <c r="A79" s="1"/>
      <c r="B79" s="2" t="s">
        <v>74</v>
      </c>
      <c r="C79" s="3">
        <v>0</v>
      </c>
      <c r="D79" s="3">
        <v>11259</v>
      </c>
      <c r="E79" s="3">
        <v>0</v>
      </c>
      <c r="F79" s="20">
        <f t="shared" si="1"/>
        <v>0</v>
      </c>
    </row>
    <row r="80" spans="1:6" ht="34.5" customHeight="1">
      <c r="A80" s="1"/>
      <c r="B80" s="2" t="s">
        <v>75</v>
      </c>
      <c r="C80" s="3">
        <v>0</v>
      </c>
      <c r="D80" s="3">
        <v>134397</v>
      </c>
      <c r="E80" s="3">
        <v>0</v>
      </c>
      <c r="F80" s="20">
        <f t="shared" si="1"/>
        <v>0</v>
      </c>
    </row>
    <row r="81" spans="1:6" ht="12.75">
      <c r="A81" s="1"/>
      <c r="B81" s="2"/>
      <c r="C81" s="3"/>
      <c r="D81" s="3"/>
      <c r="E81" s="3"/>
      <c r="F81" s="20"/>
    </row>
    <row r="82" spans="1:6" ht="16.5" customHeight="1">
      <c r="A82" s="11" t="s">
        <v>76</v>
      </c>
      <c r="B82" s="12" t="s">
        <v>77</v>
      </c>
      <c r="C82" s="27">
        <v>104880</v>
      </c>
      <c r="D82" s="27">
        <v>104880</v>
      </c>
      <c r="E82" s="27">
        <v>0</v>
      </c>
      <c r="F82" s="20">
        <f>+E82/D82%</f>
        <v>0</v>
      </c>
    </row>
    <row r="83" spans="1:6" ht="12.75">
      <c r="A83" s="1"/>
      <c r="B83" s="2" t="s">
        <v>14</v>
      </c>
      <c r="C83" s="3"/>
      <c r="D83" s="3"/>
      <c r="E83" s="3"/>
      <c r="F83" s="20">
        <v>0</v>
      </c>
    </row>
    <row r="84" spans="1:6" ht="15.75" customHeight="1">
      <c r="A84" s="1"/>
      <c r="B84" s="2" t="s">
        <v>78</v>
      </c>
      <c r="C84" s="3">
        <v>90000</v>
      </c>
      <c r="D84" s="3">
        <v>90000</v>
      </c>
      <c r="E84" s="3">
        <v>0</v>
      </c>
      <c r="F84" s="20">
        <f>+E84/D84%</f>
        <v>0</v>
      </c>
    </row>
    <row r="85" spans="1:6" ht="14.25" customHeight="1">
      <c r="A85" s="1"/>
      <c r="B85" s="2" t="s">
        <v>79</v>
      </c>
      <c r="C85" s="3">
        <v>14880</v>
      </c>
      <c r="D85" s="3">
        <v>14880</v>
      </c>
      <c r="E85" s="3">
        <v>0</v>
      </c>
      <c r="F85" s="20">
        <f>+E85/D85%</f>
        <v>0</v>
      </c>
    </row>
    <row r="86" spans="1:6" ht="12.75">
      <c r="A86" s="1"/>
      <c r="B86" s="2"/>
      <c r="C86" s="3"/>
      <c r="D86" s="3"/>
      <c r="E86" s="3"/>
      <c r="F86" s="19"/>
    </row>
    <row r="87" spans="1:6" ht="18.75" customHeight="1">
      <c r="A87" s="11" t="s">
        <v>80</v>
      </c>
      <c r="B87" s="12" t="s">
        <v>81</v>
      </c>
      <c r="C87" s="13">
        <v>1349745</v>
      </c>
      <c r="D87" s="13">
        <f>D89+D90+D91+D94+D95+D96+D97</f>
        <v>4210794</v>
      </c>
      <c r="E87" s="13">
        <f>E89+E90+E91+E93+E94+E95+E96+E97</f>
        <v>6022422</v>
      </c>
      <c r="F87" s="19">
        <f>+E87/D87%</f>
        <v>143.02342978545138</v>
      </c>
    </row>
    <row r="88" spans="1:6" ht="12.75">
      <c r="A88" s="1"/>
      <c r="B88" s="2" t="s">
        <v>14</v>
      </c>
      <c r="C88" s="3"/>
      <c r="D88" s="3"/>
      <c r="E88" s="3"/>
      <c r="F88" s="19"/>
    </row>
    <row r="89" spans="1:6" ht="14.25" customHeight="1">
      <c r="A89" s="1"/>
      <c r="B89" s="2" t="s">
        <v>82</v>
      </c>
      <c r="C89" s="3">
        <v>130300</v>
      </c>
      <c r="D89" s="3">
        <v>130300</v>
      </c>
      <c r="E89" s="3">
        <v>534700</v>
      </c>
      <c r="F89" s="20">
        <f aca="true" t="shared" si="2" ref="F89:F97">+E89/D89%</f>
        <v>410.3607060629317</v>
      </c>
    </row>
    <row r="90" spans="1:6" ht="12.75" customHeight="1">
      <c r="A90" s="1"/>
      <c r="B90" s="2" t="s">
        <v>83</v>
      </c>
      <c r="C90" s="3">
        <v>100200</v>
      </c>
      <c r="D90" s="3">
        <v>100200</v>
      </c>
      <c r="E90" s="3">
        <v>103200</v>
      </c>
      <c r="F90" s="20">
        <f t="shared" si="2"/>
        <v>102.9940119760479</v>
      </c>
    </row>
    <row r="91" spans="1:6" ht="14.25" customHeight="1">
      <c r="A91" s="1"/>
      <c r="B91" s="2" t="s">
        <v>38</v>
      </c>
      <c r="C91" s="3">
        <v>1085805</v>
      </c>
      <c r="D91" s="3">
        <v>3769249</v>
      </c>
      <c r="E91" s="3">
        <v>4901659</v>
      </c>
      <c r="F91" s="20">
        <f t="shared" si="2"/>
        <v>130.0433853003609</v>
      </c>
    </row>
    <row r="92" spans="1:6" ht="11.25" customHeight="1">
      <c r="A92" s="1"/>
      <c r="B92" s="2" t="s">
        <v>14</v>
      </c>
      <c r="C92" s="3"/>
      <c r="D92" s="3"/>
      <c r="E92" s="3"/>
      <c r="F92" s="20"/>
    </row>
    <row r="93" spans="1:6" ht="20.25" customHeight="1">
      <c r="A93" s="1"/>
      <c r="B93" s="2" t="s">
        <v>84</v>
      </c>
      <c r="C93" s="3">
        <v>0</v>
      </c>
      <c r="D93" s="3">
        <v>17909</v>
      </c>
      <c r="E93" s="3">
        <v>0</v>
      </c>
      <c r="F93" s="20">
        <f t="shared" si="2"/>
        <v>0</v>
      </c>
    </row>
    <row r="94" spans="1:6" ht="12" customHeight="1">
      <c r="A94" s="1"/>
      <c r="B94" s="2" t="s">
        <v>85</v>
      </c>
      <c r="C94" s="3">
        <v>33400</v>
      </c>
      <c r="D94" s="3">
        <v>33400</v>
      </c>
      <c r="E94" s="3">
        <v>33400</v>
      </c>
      <c r="F94" s="20">
        <f t="shared" si="2"/>
        <v>100</v>
      </c>
    </row>
    <row r="95" spans="1:6" ht="24" customHeight="1">
      <c r="A95" s="1"/>
      <c r="B95" s="2" t="s">
        <v>86</v>
      </c>
      <c r="C95" s="3">
        <v>40</v>
      </c>
      <c r="D95" s="3">
        <v>40</v>
      </c>
      <c r="E95" s="3">
        <v>33</v>
      </c>
      <c r="F95" s="20">
        <f t="shared" si="2"/>
        <v>82.5</v>
      </c>
    </row>
    <row r="96" spans="1:6" ht="12.75">
      <c r="A96" s="1"/>
      <c r="B96" s="2" t="s">
        <v>87</v>
      </c>
      <c r="C96" s="3">
        <v>0</v>
      </c>
      <c r="D96" s="3">
        <v>165605</v>
      </c>
      <c r="E96" s="3">
        <v>449430</v>
      </c>
      <c r="F96" s="20">
        <f t="shared" si="2"/>
        <v>271.38673349234625</v>
      </c>
    </row>
    <row r="97" spans="1:6" ht="33.75">
      <c r="A97" s="1"/>
      <c r="B97" s="2" t="s">
        <v>88</v>
      </c>
      <c r="C97" s="3">
        <v>0</v>
      </c>
      <c r="D97" s="3">
        <v>12000</v>
      </c>
      <c r="E97" s="3">
        <v>0</v>
      </c>
      <c r="F97" s="20">
        <f t="shared" si="2"/>
        <v>0</v>
      </c>
    </row>
    <row r="98" spans="1:6" ht="12.75">
      <c r="A98" s="1"/>
      <c r="B98" s="2"/>
      <c r="C98" s="3"/>
      <c r="D98" s="3"/>
      <c r="E98" s="3"/>
      <c r="F98" s="19"/>
    </row>
    <row r="99" spans="1:6" ht="26.25" customHeight="1">
      <c r="A99" s="11" t="s">
        <v>89</v>
      </c>
      <c r="B99" s="12" t="s">
        <v>90</v>
      </c>
      <c r="C99" s="13">
        <v>22966</v>
      </c>
      <c r="D99" s="13">
        <f>D101+D102</f>
        <v>85766</v>
      </c>
      <c r="E99" s="13">
        <f>E101+E102</f>
        <v>21680</v>
      </c>
      <c r="F99" s="19">
        <f>+E99/D99%</f>
        <v>25.27808222372502</v>
      </c>
    </row>
    <row r="100" spans="1:6" ht="12.75">
      <c r="A100" s="1"/>
      <c r="B100" s="2" t="s">
        <v>14</v>
      </c>
      <c r="C100" s="3"/>
      <c r="D100" s="3"/>
      <c r="E100" s="3"/>
      <c r="F100" s="19"/>
    </row>
    <row r="101" spans="1:6" ht="13.5" customHeight="1">
      <c r="A101" s="1"/>
      <c r="B101" s="2" t="s">
        <v>91</v>
      </c>
      <c r="C101" s="17">
        <v>22966</v>
      </c>
      <c r="D101" s="17">
        <v>22966</v>
      </c>
      <c r="E101" s="17">
        <v>21680</v>
      </c>
      <c r="F101" s="18">
        <f>+E101/D101%</f>
        <v>94.40041800923103</v>
      </c>
    </row>
    <row r="102" spans="1:6" ht="15.75" customHeight="1">
      <c r="A102" s="1"/>
      <c r="B102" s="2" t="s">
        <v>92</v>
      </c>
      <c r="C102" s="17">
        <v>0</v>
      </c>
      <c r="D102" s="17">
        <v>62800</v>
      </c>
      <c r="E102" s="17">
        <v>0</v>
      </c>
      <c r="F102" s="18">
        <v>0</v>
      </c>
    </row>
    <row r="103" spans="1:6" ht="12.75">
      <c r="A103" s="1"/>
      <c r="B103" s="2"/>
      <c r="C103" s="3"/>
      <c r="D103" s="3"/>
      <c r="E103" s="3"/>
      <c r="F103" s="20"/>
    </row>
    <row r="104" spans="1:6" ht="24.75" customHeight="1">
      <c r="A104" s="21" t="s">
        <v>93</v>
      </c>
      <c r="B104" s="12" t="s">
        <v>94</v>
      </c>
      <c r="C104" s="22">
        <v>534000</v>
      </c>
      <c r="D104" s="22">
        <f>D106+D107+D108+D109+D110+D111</f>
        <v>1272826</v>
      </c>
      <c r="E104" s="22">
        <f>E106+E107+E108+E109+E110+E111</f>
        <v>770000</v>
      </c>
      <c r="F104" s="23">
        <f>+E104/D104%</f>
        <v>60.49530729259145</v>
      </c>
    </row>
    <row r="105" spans="1:6" ht="12.75">
      <c r="A105" s="1"/>
      <c r="B105" s="2" t="s">
        <v>14</v>
      </c>
      <c r="C105" s="3"/>
      <c r="D105" s="3"/>
      <c r="E105" s="3"/>
      <c r="F105" s="19"/>
    </row>
    <row r="106" spans="1:6" ht="14.25" customHeight="1">
      <c r="A106" s="1"/>
      <c r="B106" s="2" t="s">
        <v>95</v>
      </c>
      <c r="C106" s="3">
        <v>520000</v>
      </c>
      <c r="D106" s="3">
        <v>570000</v>
      </c>
      <c r="E106" s="3">
        <v>380000</v>
      </c>
      <c r="F106" s="20">
        <f aca="true" t="shared" si="3" ref="F106:F111">+E106/D106%</f>
        <v>66.66666666666667</v>
      </c>
    </row>
    <row r="107" spans="1:6" ht="15" customHeight="1">
      <c r="A107" s="1"/>
      <c r="B107" s="2" t="s">
        <v>31</v>
      </c>
      <c r="C107" s="3">
        <v>0</v>
      </c>
      <c r="D107" s="3">
        <v>271826</v>
      </c>
      <c r="E107" s="3">
        <v>0</v>
      </c>
      <c r="F107" s="20">
        <f t="shared" si="3"/>
        <v>0</v>
      </c>
    </row>
    <row r="108" spans="1:6" ht="13.5" customHeight="1">
      <c r="A108" s="1"/>
      <c r="B108" s="2" t="s">
        <v>96</v>
      </c>
      <c r="C108" s="3">
        <v>14000</v>
      </c>
      <c r="D108" s="3">
        <v>28000</v>
      </c>
      <c r="E108" s="3">
        <v>30000</v>
      </c>
      <c r="F108" s="20">
        <f t="shared" si="3"/>
        <v>107.14285714285714</v>
      </c>
    </row>
    <row r="109" spans="1:6" ht="31.5" customHeight="1">
      <c r="A109" s="1"/>
      <c r="B109" s="2" t="s">
        <v>97</v>
      </c>
      <c r="C109" s="3">
        <v>0</v>
      </c>
      <c r="D109" s="3">
        <v>3000</v>
      </c>
      <c r="E109" s="3">
        <v>0</v>
      </c>
      <c r="F109" s="20">
        <f t="shared" si="3"/>
        <v>0</v>
      </c>
    </row>
    <row r="110" spans="1:6" ht="34.5" customHeight="1">
      <c r="A110" s="1"/>
      <c r="B110" s="2" t="s">
        <v>98</v>
      </c>
      <c r="C110" s="3">
        <v>0</v>
      </c>
      <c r="D110" s="3">
        <v>360000</v>
      </c>
      <c r="E110" s="3">
        <v>360000</v>
      </c>
      <c r="F110" s="20">
        <f t="shared" si="3"/>
        <v>100</v>
      </c>
    </row>
    <row r="111" spans="1:6" ht="13.5" customHeight="1">
      <c r="A111" s="1"/>
      <c r="B111" s="2" t="s">
        <v>99</v>
      </c>
      <c r="C111" s="3">
        <v>0</v>
      </c>
      <c r="D111" s="3">
        <v>40000</v>
      </c>
      <c r="E111" s="3">
        <v>0</v>
      </c>
      <c r="F111" s="20">
        <f t="shared" si="3"/>
        <v>0</v>
      </c>
    </row>
    <row r="112" spans="1:6" ht="12.75">
      <c r="A112" s="1"/>
      <c r="B112" s="2"/>
      <c r="C112" s="3"/>
      <c r="D112" s="3"/>
      <c r="E112" s="3"/>
      <c r="F112" s="20"/>
    </row>
    <row r="113" spans="1:6" ht="22.5">
      <c r="A113" s="28" t="s">
        <v>100</v>
      </c>
      <c r="B113" s="12" t="s">
        <v>101</v>
      </c>
      <c r="C113" s="13">
        <v>0</v>
      </c>
      <c r="D113" s="13">
        <f>D115</f>
        <v>19600</v>
      </c>
      <c r="E113" s="13">
        <v>0</v>
      </c>
      <c r="F113" s="19">
        <v>0</v>
      </c>
    </row>
    <row r="114" spans="1:6" ht="12.75">
      <c r="A114" s="1"/>
      <c r="B114" s="2" t="s">
        <v>14</v>
      </c>
      <c r="C114" s="3"/>
      <c r="D114" s="3"/>
      <c r="E114" s="3"/>
      <c r="F114" s="20"/>
    </row>
    <row r="115" spans="1:6" ht="12.75">
      <c r="A115" s="1"/>
      <c r="B115" s="2" t="s">
        <v>25</v>
      </c>
      <c r="C115" s="3">
        <v>0</v>
      </c>
      <c r="D115" s="3">
        <v>19600</v>
      </c>
      <c r="E115" s="3">
        <v>0</v>
      </c>
      <c r="F115" s="20">
        <v>0</v>
      </c>
    </row>
    <row r="116" spans="1:6" ht="12.75">
      <c r="A116" s="1"/>
      <c r="B116" s="2"/>
      <c r="C116" s="3"/>
      <c r="D116" s="3"/>
      <c r="E116" s="3"/>
      <c r="F116" s="20"/>
    </row>
    <row r="117" spans="1:6" ht="18" customHeight="1">
      <c r="A117" s="11" t="s">
        <v>102</v>
      </c>
      <c r="B117" s="12" t="s">
        <v>103</v>
      </c>
      <c r="C117" s="13">
        <v>629300</v>
      </c>
      <c r="D117" s="13">
        <v>632300</v>
      </c>
      <c r="E117" s="13">
        <f>E119+E120</f>
        <v>429000</v>
      </c>
      <c r="F117" s="19">
        <f>+E117/D117%</f>
        <v>67.84754072433971</v>
      </c>
    </row>
    <row r="118" spans="1:6" ht="12.75">
      <c r="A118" s="1"/>
      <c r="B118" s="2" t="s">
        <v>14</v>
      </c>
      <c r="C118" s="3"/>
      <c r="D118" s="3"/>
      <c r="E118" s="3"/>
      <c r="F118" s="19"/>
    </row>
    <row r="119" spans="1:6" ht="12.75">
      <c r="A119" s="1"/>
      <c r="B119" s="2" t="s">
        <v>25</v>
      </c>
      <c r="C119" s="3">
        <v>0</v>
      </c>
      <c r="D119" s="3">
        <v>3000</v>
      </c>
      <c r="E119" s="3">
        <v>0</v>
      </c>
      <c r="F119" s="19">
        <f>+E119/D119%</f>
        <v>0</v>
      </c>
    </row>
    <row r="120" spans="1:6" ht="14.25" customHeight="1">
      <c r="A120" s="1"/>
      <c r="B120" s="2" t="s">
        <v>104</v>
      </c>
      <c r="C120" s="3">
        <v>629300</v>
      </c>
      <c r="D120" s="3">
        <v>629300</v>
      </c>
      <c r="E120" s="3">
        <v>429000</v>
      </c>
      <c r="F120" s="20">
        <f>+E120/D120%</f>
        <v>68.17098363260766</v>
      </c>
    </row>
    <row r="121" spans="1:6" ht="12.75">
      <c r="A121" s="29"/>
      <c r="B121" s="12" t="s">
        <v>105</v>
      </c>
      <c r="C121" s="25">
        <f>C10+C15+C22+C29+C36+C40+C45+C65+C71+C82+C87+C99+C104+C113+C117</f>
        <v>66311586</v>
      </c>
      <c r="D121" s="25">
        <f>D10+D15+D22+D29+D36+D40+D45+D65+D71+D82+D87+D99+D104+D113+D117</f>
        <v>70421852</v>
      </c>
      <c r="E121" s="25">
        <f>E10+E15+E22+E29+E36+E40+E45+E65+E71+E82+E87+E99+E104+E113+E117</f>
        <v>70793157</v>
      </c>
      <c r="F121" s="26">
        <f>+E121/D121%</f>
        <v>100.5272582152483</v>
      </c>
    </row>
    <row r="122" spans="1:6" ht="12.75">
      <c r="A122" s="1"/>
      <c r="B122" s="2"/>
      <c r="C122" s="3"/>
      <c r="D122" s="3"/>
      <c r="E122" s="3"/>
      <c r="F122" s="30"/>
    </row>
    <row r="123" ht="12.75">
      <c r="D123" t="s">
        <v>106</v>
      </c>
    </row>
    <row r="126" ht="12.75">
      <c r="D126" t="s">
        <v>107</v>
      </c>
    </row>
  </sheetData>
  <mergeCells count="1"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3" sqref="A3"/>
    </sheetView>
  </sheetViews>
  <sheetFormatPr defaultColWidth="9.00390625" defaultRowHeight="12.75"/>
  <cols>
    <col min="6" max="6" width="10.25390625" style="0" customWidth="1"/>
  </cols>
  <sheetData>
    <row r="1" spans="1:9" ht="12.75">
      <c r="A1" t="s">
        <v>0</v>
      </c>
      <c r="F1" s="31" t="s">
        <v>213</v>
      </c>
      <c r="G1" s="31"/>
      <c r="H1" s="31"/>
      <c r="I1" s="31"/>
    </row>
    <row r="2" spans="6:9" ht="12.75">
      <c r="F2" s="31" t="s">
        <v>109</v>
      </c>
      <c r="G2" s="31"/>
      <c r="H2" s="31"/>
      <c r="I2" s="31"/>
    </row>
    <row r="3" spans="6:9" ht="12.75">
      <c r="F3" s="31" t="s">
        <v>3</v>
      </c>
      <c r="G3" s="31"/>
      <c r="H3" s="31"/>
      <c r="I3" s="31"/>
    </row>
    <row r="4" spans="6:9" ht="12.75">
      <c r="F4" s="31" t="s">
        <v>214</v>
      </c>
      <c r="G4" s="31"/>
      <c r="H4" s="31"/>
      <c r="I4" s="31"/>
    </row>
    <row r="6" spans="1:9" ht="12.75">
      <c r="A6" s="70" t="s">
        <v>215</v>
      </c>
      <c r="B6" s="71"/>
      <c r="C6" s="71"/>
      <c r="D6" s="71"/>
      <c r="E6" s="71"/>
      <c r="F6" s="71"/>
      <c r="G6" s="71"/>
      <c r="H6" s="71"/>
      <c r="I6" s="71"/>
    </row>
    <row r="8" spans="1:9" ht="12.75">
      <c r="A8" s="62" t="s">
        <v>216</v>
      </c>
      <c r="B8" s="62"/>
      <c r="C8" s="62"/>
      <c r="D8" s="62"/>
      <c r="E8" s="62"/>
      <c r="F8" s="62" t="s">
        <v>217</v>
      </c>
      <c r="G8" s="62"/>
      <c r="H8" s="63" t="s">
        <v>218</v>
      </c>
      <c r="I8" s="62"/>
    </row>
    <row r="9" spans="1:9" ht="12.75">
      <c r="A9" s="62"/>
      <c r="B9" s="62"/>
      <c r="C9" s="62"/>
      <c r="D9" s="62"/>
      <c r="E9" s="62"/>
      <c r="F9" s="62"/>
      <c r="G9" s="62"/>
      <c r="H9" s="62"/>
      <c r="I9" s="62"/>
    </row>
    <row r="10" spans="1:9" ht="12.75">
      <c r="A10" s="62" t="s">
        <v>219</v>
      </c>
      <c r="B10" s="62"/>
      <c r="C10" s="64">
        <v>630000</v>
      </c>
      <c r="D10" s="62"/>
      <c r="E10" s="62"/>
      <c r="F10" s="62"/>
      <c r="G10" s="62"/>
      <c r="H10" s="62"/>
      <c r="I10" s="62"/>
    </row>
    <row r="11" spans="1:9" ht="12.75">
      <c r="A11" s="62" t="s">
        <v>220</v>
      </c>
      <c r="B11" s="62"/>
      <c r="C11" s="65">
        <v>315000</v>
      </c>
      <c r="D11" s="62"/>
      <c r="E11" s="62"/>
      <c r="F11" s="62" t="s">
        <v>221</v>
      </c>
      <c r="G11" s="62"/>
      <c r="H11" s="62">
        <v>7.3068</v>
      </c>
      <c r="I11" s="62"/>
    </row>
    <row r="12" spans="1:9" ht="12.75">
      <c r="A12" s="62" t="s">
        <v>222</v>
      </c>
      <c r="B12" s="62"/>
      <c r="C12" s="65">
        <v>315000</v>
      </c>
      <c r="D12" s="62"/>
      <c r="E12" s="62"/>
      <c r="F12" s="62" t="s">
        <v>223</v>
      </c>
      <c r="G12" s="66"/>
      <c r="H12" s="66">
        <v>4742.55</v>
      </c>
      <c r="I12" s="62"/>
    </row>
    <row r="13" spans="1:9" ht="12.75">
      <c r="A13" s="62"/>
      <c r="B13" s="62"/>
      <c r="C13" s="65"/>
      <c r="D13" s="62"/>
      <c r="E13" s="62"/>
      <c r="F13" s="62"/>
      <c r="G13" s="62"/>
      <c r="H13" s="62"/>
      <c r="I13" s="62"/>
    </row>
    <row r="14" spans="1:9" ht="12.75">
      <c r="A14" s="62"/>
      <c r="B14" s="62"/>
      <c r="C14" s="65"/>
      <c r="D14" s="62"/>
      <c r="E14" s="62"/>
      <c r="F14" s="62"/>
      <c r="G14" s="62"/>
      <c r="H14" s="62"/>
      <c r="I14" s="62"/>
    </row>
    <row r="15" spans="1:9" ht="12.75">
      <c r="A15" s="62" t="s">
        <v>224</v>
      </c>
      <c r="B15" s="62"/>
      <c r="C15" s="62"/>
      <c r="D15" s="62"/>
      <c r="E15" s="62" t="s">
        <v>220</v>
      </c>
      <c r="F15" s="67">
        <v>36878</v>
      </c>
      <c r="G15" s="62"/>
      <c r="H15" s="62"/>
      <c r="I15" s="62"/>
    </row>
    <row r="16" spans="1:9" ht="12.75">
      <c r="A16" s="62"/>
      <c r="B16" s="62"/>
      <c r="C16" s="62"/>
      <c r="D16" s="62"/>
      <c r="E16" s="62" t="s">
        <v>222</v>
      </c>
      <c r="F16" s="67">
        <v>21104</v>
      </c>
      <c r="G16" s="62"/>
      <c r="H16" s="62"/>
      <c r="I16" s="62"/>
    </row>
    <row r="17" spans="1:9" ht="12.75">
      <c r="A17" s="62"/>
      <c r="B17" s="62"/>
      <c r="C17" s="62"/>
      <c r="D17" s="62"/>
      <c r="E17" s="62" t="s">
        <v>225</v>
      </c>
      <c r="F17" s="67">
        <f>F15+F16</f>
        <v>57982</v>
      </c>
      <c r="G17" s="62"/>
      <c r="H17" s="62"/>
      <c r="I17" s="62"/>
    </row>
    <row r="18" spans="1:9" ht="12.75">
      <c r="A18" s="62"/>
      <c r="B18" s="62"/>
      <c r="C18" s="62"/>
      <c r="D18" s="62"/>
      <c r="E18" s="62"/>
      <c r="F18" s="67"/>
      <c r="G18" s="62"/>
      <c r="H18" s="62"/>
      <c r="I18" s="62"/>
    </row>
    <row r="19" spans="1:9" ht="12.75">
      <c r="A19" s="62" t="s">
        <v>226</v>
      </c>
      <c r="B19" s="62"/>
      <c r="C19" s="62"/>
      <c r="D19" s="62"/>
      <c r="E19" s="62" t="s">
        <v>220</v>
      </c>
      <c r="F19" s="67">
        <v>29542</v>
      </c>
      <c r="G19" s="62"/>
      <c r="H19" s="62"/>
      <c r="I19" s="62"/>
    </row>
    <row r="20" spans="1:9" ht="12.75">
      <c r="A20" s="62"/>
      <c r="B20" s="62"/>
      <c r="C20" s="62"/>
      <c r="D20" s="62"/>
      <c r="E20" s="62" t="s">
        <v>222</v>
      </c>
      <c r="F20" s="67">
        <v>10339</v>
      </c>
      <c r="G20" s="62"/>
      <c r="H20" s="62"/>
      <c r="I20" s="62"/>
    </row>
    <row r="21" spans="1:9" ht="12.75">
      <c r="A21" s="62"/>
      <c r="B21" s="62"/>
      <c r="C21" s="62"/>
      <c r="D21" s="62"/>
      <c r="E21" s="62" t="s">
        <v>225</v>
      </c>
      <c r="F21" s="67">
        <f>F19+F20</f>
        <v>39881</v>
      </c>
      <c r="G21" s="62"/>
      <c r="H21" s="62"/>
      <c r="I21" s="62"/>
    </row>
    <row r="22" spans="1:9" ht="12.75">
      <c r="A22" s="62"/>
      <c r="B22" s="62"/>
      <c r="C22" s="62"/>
      <c r="D22" s="62"/>
      <c r="E22" s="62"/>
      <c r="F22" s="67"/>
      <c r="G22" s="62"/>
      <c r="H22" s="62"/>
      <c r="I22" s="62"/>
    </row>
    <row r="23" spans="1:9" ht="12.75">
      <c r="A23" s="62" t="s">
        <v>227</v>
      </c>
      <c r="B23" s="62"/>
      <c r="C23" s="62"/>
      <c r="D23" s="62"/>
      <c r="E23" s="62" t="s">
        <v>220</v>
      </c>
      <c r="F23" s="67">
        <v>38872</v>
      </c>
      <c r="G23" s="62"/>
      <c r="H23" s="62"/>
      <c r="I23" s="62"/>
    </row>
    <row r="24" spans="1:9" ht="12.75">
      <c r="A24" s="62"/>
      <c r="B24" s="62"/>
      <c r="C24" s="62"/>
      <c r="D24" s="62"/>
      <c r="E24" s="62" t="s">
        <v>222</v>
      </c>
      <c r="F24" s="67">
        <v>4648</v>
      </c>
      <c r="G24" s="62"/>
      <c r="H24" s="62"/>
      <c r="I24" s="62"/>
    </row>
    <row r="25" spans="1:9" ht="12.75">
      <c r="A25" s="62"/>
      <c r="B25" s="62"/>
      <c r="C25" s="62"/>
      <c r="D25" s="62"/>
      <c r="E25" s="62" t="s">
        <v>225</v>
      </c>
      <c r="F25" s="67">
        <f>F23+F24</f>
        <v>43520</v>
      </c>
      <c r="G25" s="62"/>
      <c r="H25" s="62"/>
      <c r="I25" s="62"/>
    </row>
    <row r="26" spans="1:9" ht="12.75">
      <c r="A26" s="62"/>
      <c r="B26" s="62"/>
      <c r="C26" s="62"/>
      <c r="D26" s="62"/>
      <c r="E26" s="62"/>
      <c r="F26" s="67"/>
      <c r="G26" s="62"/>
      <c r="H26" s="62"/>
      <c r="I26" s="62"/>
    </row>
    <row r="27" spans="1:9" ht="12.75">
      <c r="A27" s="62" t="s">
        <v>228</v>
      </c>
      <c r="B27" s="62"/>
      <c r="C27" s="62"/>
      <c r="D27" s="62"/>
      <c r="E27" s="62" t="s">
        <v>220</v>
      </c>
      <c r="F27" s="67">
        <v>9718</v>
      </c>
      <c r="G27" s="62"/>
      <c r="H27" s="62"/>
      <c r="I27" s="62"/>
    </row>
    <row r="28" spans="1:9" ht="12.75">
      <c r="A28" s="62"/>
      <c r="B28" s="62"/>
      <c r="C28" s="62"/>
      <c r="D28" s="62"/>
      <c r="E28" s="62" t="s">
        <v>222</v>
      </c>
      <c r="F28" s="67">
        <v>15413</v>
      </c>
      <c r="G28" s="62"/>
      <c r="H28" s="62"/>
      <c r="I28" s="62"/>
    </row>
    <row r="29" spans="1:9" ht="12.75">
      <c r="A29" s="62"/>
      <c r="B29" s="62"/>
      <c r="C29" s="62"/>
      <c r="D29" s="62"/>
      <c r="E29" s="62" t="s">
        <v>225</v>
      </c>
      <c r="F29" s="67">
        <f>F27+F28</f>
        <v>25131</v>
      </c>
      <c r="G29" s="62"/>
      <c r="H29" s="62"/>
      <c r="I29" s="62"/>
    </row>
    <row r="30" spans="1:9" ht="12.75">
      <c r="A30" s="62"/>
      <c r="B30" s="62"/>
      <c r="C30" s="62"/>
      <c r="D30" s="62"/>
      <c r="E30" s="62"/>
      <c r="F30" s="67"/>
      <c r="G30" s="62"/>
      <c r="H30" s="62"/>
      <c r="I30" s="62"/>
    </row>
    <row r="31" spans="1:9" ht="12.75">
      <c r="A31" s="62" t="s">
        <v>229</v>
      </c>
      <c r="B31" s="62"/>
      <c r="C31" s="62"/>
      <c r="D31" s="62"/>
      <c r="E31" s="62" t="s">
        <v>220</v>
      </c>
      <c r="F31" s="67">
        <v>47275</v>
      </c>
      <c r="G31" s="62"/>
      <c r="H31" s="62"/>
      <c r="I31" s="62"/>
    </row>
    <row r="32" spans="1:9" ht="12.75">
      <c r="A32" s="62"/>
      <c r="B32" s="62"/>
      <c r="C32" s="62"/>
      <c r="D32" s="62"/>
      <c r="E32" s="62" t="s">
        <v>222</v>
      </c>
      <c r="F32" s="67">
        <v>9343</v>
      </c>
      <c r="G32" s="62"/>
      <c r="H32" s="62"/>
      <c r="I32" s="62"/>
    </row>
    <row r="33" spans="1:9" ht="12.75">
      <c r="A33" s="62"/>
      <c r="B33" s="62"/>
      <c r="C33" s="62"/>
      <c r="D33" s="62"/>
      <c r="E33" s="62" t="s">
        <v>225</v>
      </c>
      <c r="F33" s="67">
        <f>F31+F32</f>
        <v>56618</v>
      </c>
      <c r="G33" s="62"/>
      <c r="H33" s="62"/>
      <c r="I33" s="62"/>
    </row>
    <row r="34" spans="1:9" ht="12.75">
      <c r="A34" s="62"/>
      <c r="B34" s="62"/>
      <c r="C34" s="62"/>
      <c r="D34" s="62"/>
      <c r="E34" s="62"/>
      <c r="F34" s="67"/>
      <c r="G34" s="62"/>
      <c r="H34" s="62"/>
      <c r="I34" s="62"/>
    </row>
    <row r="35" spans="1:9" ht="12.75">
      <c r="A35" s="62" t="s">
        <v>230</v>
      </c>
      <c r="B35" s="62"/>
      <c r="C35" s="62"/>
      <c r="D35" s="62"/>
      <c r="E35" s="62" t="s">
        <v>220</v>
      </c>
      <c r="F35" s="67">
        <v>26159</v>
      </c>
      <c r="G35" s="62"/>
      <c r="H35" s="62"/>
      <c r="I35" s="62"/>
    </row>
    <row r="36" spans="1:9" ht="12.75">
      <c r="A36" s="62"/>
      <c r="B36" s="62"/>
      <c r="C36" s="62"/>
      <c r="D36" s="62"/>
      <c r="E36" s="62" t="s">
        <v>222</v>
      </c>
      <c r="F36" s="67">
        <v>2371</v>
      </c>
      <c r="G36" s="62"/>
      <c r="H36" s="62"/>
      <c r="I36" s="62"/>
    </row>
    <row r="37" spans="1:9" ht="12.75">
      <c r="A37" s="62"/>
      <c r="B37" s="62"/>
      <c r="C37" s="62"/>
      <c r="D37" s="62"/>
      <c r="E37" s="62" t="s">
        <v>225</v>
      </c>
      <c r="F37" s="67">
        <f>F35+F36</f>
        <v>28530</v>
      </c>
      <c r="G37" s="62"/>
      <c r="H37" s="62"/>
      <c r="I37" s="62"/>
    </row>
    <row r="38" spans="1:9" ht="12.75">
      <c r="A38" s="62"/>
      <c r="B38" s="62"/>
      <c r="C38" s="62"/>
      <c r="D38" s="62"/>
      <c r="E38" s="62"/>
      <c r="F38" s="67"/>
      <c r="G38" s="62"/>
      <c r="H38" s="62"/>
      <c r="I38" s="62"/>
    </row>
    <row r="39" spans="1:9" ht="12.75">
      <c r="A39" s="62" t="s">
        <v>231</v>
      </c>
      <c r="B39" s="62"/>
      <c r="C39" s="62"/>
      <c r="D39" s="62"/>
      <c r="E39" s="62" t="s">
        <v>220</v>
      </c>
      <c r="F39" s="67">
        <v>18925</v>
      </c>
      <c r="G39" s="62"/>
      <c r="H39" s="62"/>
      <c r="I39" s="62"/>
    </row>
    <row r="40" spans="1:9" ht="12.75">
      <c r="A40" s="62"/>
      <c r="B40" s="62"/>
      <c r="C40" s="62"/>
      <c r="D40" s="62"/>
      <c r="E40" s="62" t="s">
        <v>222</v>
      </c>
      <c r="F40" s="67">
        <v>18781</v>
      </c>
      <c r="G40" s="62"/>
      <c r="H40" s="62"/>
      <c r="I40" s="62"/>
    </row>
    <row r="41" spans="1:9" ht="12.75">
      <c r="A41" s="62"/>
      <c r="B41" s="62"/>
      <c r="C41" s="62"/>
      <c r="D41" s="62"/>
      <c r="E41" s="62" t="s">
        <v>225</v>
      </c>
      <c r="F41" s="67">
        <f>F39+F40</f>
        <v>37706</v>
      </c>
      <c r="G41" s="62"/>
      <c r="H41" s="62"/>
      <c r="I41" s="62"/>
    </row>
    <row r="42" spans="1:9" ht="12.75">
      <c r="A42" s="62"/>
      <c r="B42" s="62"/>
      <c r="C42" s="62"/>
      <c r="D42" s="62"/>
      <c r="E42" s="62"/>
      <c r="F42" s="67"/>
      <c r="G42" s="62"/>
      <c r="H42" s="62"/>
      <c r="I42" s="62"/>
    </row>
    <row r="43" spans="1:9" ht="12.75">
      <c r="A43" s="62" t="s">
        <v>232</v>
      </c>
      <c r="B43" s="62"/>
      <c r="C43" s="62"/>
      <c r="D43" s="62"/>
      <c r="E43" s="62" t="s">
        <v>220</v>
      </c>
      <c r="F43" s="67">
        <v>27328</v>
      </c>
      <c r="G43" s="62"/>
      <c r="H43" s="62"/>
      <c r="I43" s="62"/>
    </row>
    <row r="44" spans="1:9" ht="12.75">
      <c r="A44" s="62"/>
      <c r="B44" s="62"/>
      <c r="C44" s="62"/>
      <c r="D44" s="62"/>
      <c r="E44" s="62" t="s">
        <v>222</v>
      </c>
      <c r="F44" s="67">
        <v>32012</v>
      </c>
      <c r="G44" s="62"/>
      <c r="H44" s="62"/>
      <c r="I44" s="62"/>
    </row>
    <row r="45" spans="1:9" ht="12.75">
      <c r="A45" s="62"/>
      <c r="B45" s="62"/>
      <c r="C45" s="62"/>
      <c r="D45" s="62"/>
      <c r="E45" s="62" t="s">
        <v>225</v>
      </c>
      <c r="F45" s="67">
        <f>F43+F44</f>
        <v>59340</v>
      </c>
      <c r="G45" s="62"/>
      <c r="H45" s="62"/>
      <c r="I45" s="62"/>
    </row>
    <row r="46" spans="1:9" ht="12.75">
      <c r="A46" s="62"/>
      <c r="B46" s="62"/>
      <c r="C46" s="62"/>
      <c r="D46" s="62"/>
      <c r="E46" s="62"/>
      <c r="F46" s="67"/>
      <c r="G46" s="62"/>
      <c r="H46" s="62"/>
      <c r="I46" s="62"/>
    </row>
    <row r="47" spans="1:9" ht="12.75">
      <c r="A47" s="62" t="s">
        <v>233</v>
      </c>
      <c r="B47" s="62"/>
      <c r="C47" s="62"/>
      <c r="D47" s="62"/>
      <c r="E47" s="62" t="s">
        <v>220</v>
      </c>
      <c r="F47" s="67">
        <v>20825</v>
      </c>
      <c r="G47" s="62"/>
      <c r="H47" s="62"/>
      <c r="I47" s="62"/>
    </row>
    <row r="48" spans="1:9" ht="12.75">
      <c r="A48" s="62"/>
      <c r="B48" s="62"/>
      <c r="C48" s="62"/>
      <c r="D48" s="62"/>
      <c r="E48" s="62" t="s">
        <v>222</v>
      </c>
      <c r="F48" s="67">
        <v>42019</v>
      </c>
      <c r="G48" s="62"/>
      <c r="H48" s="62"/>
      <c r="I48" s="62"/>
    </row>
    <row r="49" spans="1:9" ht="12.75">
      <c r="A49" s="62"/>
      <c r="B49" s="62"/>
      <c r="C49" s="62"/>
      <c r="D49" s="62"/>
      <c r="E49" s="62" t="s">
        <v>225</v>
      </c>
      <c r="F49" s="67">
        <f>F47+F48</f>
        <v>62844</v>
      </c>
      <c r="G49" s="62"/>
      <c r="H49" s="62"/>
      <c r="I49" s="62"/>
    </row>
    <row r="50" spans="1:9" ht="12.75">
      <c r="A50" s="62"/>
      <c r="B50" s="62"/>
      <c r="C50" s="62"/>
      <c r="D50" s="62"/>
      <c r="E50" s="62"/>
      <c r="F50" s="67"/>
      <c r="G50" s="62"/>
      <c r="H50" s="62"/>
      <c r="I50" s="62"/>
    </row>
    <row r="51" spans="1:9" ht="12.75">
      <c r="A51" s="62" t="s">
        <v>234</v>
      </c>
      <c r="B51" s="62"/>
      <c r="C51" s="62"/>
      <c r="D51" s="62"/>
      <c r="E51" s="62" t="s">
        <v>220</v>
      </c>
      <c r="F51" s="67">
        <v>7088</v>
      </c>
      <c r="G51" s="62"/>
      <c r="H51" s="62"/>
      <c r="I51" s="62"/>
    </row>
    <row r="52" spans="1:9" ht="12.75">
      <c r="A52" s="62"/>
      <c r="B52" s="62"/>
      <c r="C52" s="62"/>
      <c r="D52" s="62"/>
      <c r="E52" s="62" t="s">
        <v>222</v>
      </c>
      <c r="F52" s="67">
        <v>26795</v>
      </c>
      <c r="G52" s="62"/>
      <c r="H52" s="62"/>
      <c r="I52" s="62"/>
    </row>
    <row r="53" spans="1:9" ht="12.75">
      <c r="A53" s="62"/>
      <c r="B53" s="62"/>
      <c r="C53" s="62"/>
      <c r="D53" s="62"/>
      <c r="E53" s="62" t="s">
        <v>225</v>
      </c>
      <c r="F53" s="67">
        <f>F51+F52</f>
        <v>33883</v>
      </c>
      <c r="G53" s="62"/>
      <c r="H53" s="62"/>
      <c r="I53" s="62"/>
    </row>
    <row r="54" spans="1:9" ht="12.75">
      <c r="A54" s="62"/>
      <c r="B54" s="62"/>
      <c r="C54" s="62"/>
      <c r="D54" s="62"/>
      <c r="E54" s="62"/>
      <c r="F54" s="67"/>
      <c r="G54" s="62"/>
      <c r="H54" s="62"/>
      <c r="I54" s="62"/>
    </row>
    <row r="55" spans="1:9" ht="12.75">
      <c r="A55" s="62"/>
      <c r="B55" s="62"/>
      <c r="C55" s="62"/>
      <c r="D55" s="62"/>
      <c r="E55" s="62"/>
      <c r="F55" s="67" t="s">
        <v>235</v>
      </c>
      <c r="G55" s="62"/>
      <c r="H55" s="62"/>
      <c r="I55" s="62"/>
    </row>
    <row r="56" spans="1:9" ht="12.75">
      <c r="A56" s="62"/>
      <c r="B56" s="62"/>
      <c r="C56" s="62"/>
      <c r="D56" s="62"/>
      <c r="E56" s="62"/>
      <c r="F56" s="67"/>
      <c r="G56" s="62"/>
      <c r="H56" s="62"/>
      <c r="I56" s="62"/>
    </row>
    <row r="57" spans="1:9" ht="12.75">
      <c r="A57" s="62" t="s">
        <v>236</v>
      </c>
      <c r="B57" s="62"/>
      <c r="C57" s="62"/>
      <c r="D57" s="62"/>
      <c r="E57" s="62" t="s">
        <v>220</v>
      </c>
      <c r="F57" s="67">
        <v>31273</v>
      </c>
      <c r="G57" s="62"/>
      <c r="H57" s="62"/>
      <c r="I57" s="62"/>
    </row>
    <row r="58" spans="1:9" ht="12.75">
      <c r="A58" s="62"/>
      <c r="B58" s="62"/>
      <c r="C58" s="62"/>
      <c r="D58" s="62"/>
      <c r="E58" s="62" t="s">
        <v>222</v>
      </c>
      <c r="F58" s="67">
        <v>67344</v>
      </c>
      <c r="G58" s="62"/>
      <c r="H58" s="62"/>
      <c r="I58" s="62"/>
    </row>
    <row r="59" spans="1:9" ht="12.75">
      <c r="A59" s="62"/>
      <c r="B59" s="62"/>
      <c r="C59" s="62"/>
      <c r="D59" s="62"/>
      <c r="E59" s="62" t="s">
        <v>225</v>
      </c>
      <c r="F59" s="67">
        <f>F57+F58</f>
        <v>98617</v>
      </c>
      <c r="G59" s="62"/>
      <c r="H59" s="62"/>
      <c r="I59" s="62"/>
    </row>
    <row r="60" spans="1:9" ht="12.75">
      <c r="A60" s="62"/>
      <c r="B60" s="62"/>
      <c r="C60" s="62"/>
      <c r="D60" s="62"/>
      <c r="E60" s="62"/>
      <c r="F60" s="67"/>
      <c r="G60" s="62"/>
      <c r="H60" s="62"/>
      <c r="I60" s="62"/>
    </row>
    <row r="61" spans="1:9" ht="12.75">
      <c r="A61" s="62" t="s">
        <v>237</v>
      </c>
      <c r="B61" s="62"/>
      <c r="C61" s="62"/>
      <c r="D61" s="62"/>
      <c r="E61" s="62" t="s">
        <v>220</v>
      </c>
      <c r="F61" s="67">
        <v>21117</v>
      </c>
      <c r="G61" s="62"/>
      <c r="H61" s="62"/>
      <c r="I61" s="62"/>
    </row>
    <row r="62" spans="1:9" ht="12.75">
      <c r="A62" s="62"/>
      <c r="B62" s="62"/>
      <c r="C62" s="62"/>
      <c r="D62" s="62"/>
      <c r="E62" s="62" t="s">
        <v>222</v>
      </c>
      <c r="F62" s="67">
        <v>64831</v>
      </c>
      <c r="G62" s="62"/>
      <c r="H62" s="62"/>
      <c r="I62" s="62"/>
    </row>
    <row r="63" spans="1:9" ht="12.75">
      <c r="A63" s="62"/>
      <c r="B63" s="62"/>
      <c r="C63" s="62"/>
      <c r="D63" s="62"/>
      <c r="E63" s="62" t="s">
        <v>225</v>
      </c>
      <c r="F63" s="67">
        <f>F61+F62</f>
        <v>85948</v>
      </c>
      <c r="G63" s="62"/>
      <c r="H63" s="62"/>
      <c r="I63" s="62"/>
    </row>
    <row r="64" spans="1:9" ht="12.75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12.75">
      <c r="A65" s="62" t="s">
        <v>130</v>
      </c>
      <c r="B65" s="62"/>
      <c r="C65" s="62"/>
      <c r="D65" s="62"/>
      <c r="E65" s="62"/>
      <c r="F65" s="68">
        <v>630000</v>
      </c>
      <c r="G65" s="62"/>
      <c r="H65" s="62"/>
      <c r="I65" s="62"/>
    </row>
    <row r="66" spans="1:9" ht="12.75">
      <c r="A66" s="62"/>
      <c r="B66" s="62"/>
      <c r="C66" s="62"/>
      <c r="D66" s="62"/>
      <c r="E66" s="62"/>
      <c r="F66" s="62"/>
      <c r="G66" s="62"/>
      <c r="H66" s="62"/>
      <c r="I66" s="62"/>
    </row>
    <row r="67" spans="1:9" ht="12.75">
      <c r="A67" s="62" t="s">
        <v>13</v>
      </c>
      <c r="B67" s="62"/>
      <c r="C67" s="62"/>
      <c r="D67" s="62"/>
      <c r="E67" s="62"/>
      <c r="F67" s="65">
        <v>598500</v>
      </c>
      <c r="G67" s="62"/>
      <c r="H67" s="62"/>
      <c r="I67" s="62"/>
    </row>
    <row r="68" spans="1:9" ht="12.75">
      <c r="A68" s="62" t="s">
        <v>238</v>
      </c>
      <c r="B68" s="62"/>
      <c r="C68" s="62"/>
      <c r="D68" s="62"/>
      <c r="E68" s="62"/>
      <c r="F68" s="65">
        <v>598500</v>
      </c>
      <c r="G68" s="62"/>
      <c r="H68" s="62"/>
      <c r="I68" s="62"/>
    </row>
    <row r="69" spans="1:9" ht="12.75">
      <c r="A69" s="62"/>
      <c r="B69" s="62"/>
      <c r="C69" s="62"/>
      <c r="D69" s="62"/>
      <c r="E69" s="62"/>
      <c r="F69" s="62"/>
      <c r="G69" s="62"/>
      <c r="H69" s="62"/>
      <c r="I69" s="62"/>
    </row>
    <row r="70" spans="1:9" ht="12.75">
      <c r="A70" s="62" t="s">
        <v>30</v>
      </c>
      <c r="B70" s="62"/>
      <c r="C70" s="62"/>
      <c r="D70" s="62"/>
      <c r="E70" s="62"/>
      <c r="F70" s="65">
        <v>31500</v>
      </c>
      <c r="G70" s="62"/>
      <c r="H70" s="62"/>
      <c r="I70" s="62"/>
    </row>
    <row r="71" spans="1:9" ht="12.75">
      <c r="A71" s="62" t="s">
        <v>239</v>
      </c>
      <c r="B71" s="62"/>
      <c r="C71" s="62"/>
      <c r="D71" s="62"/>
      <c r="E71" s="62"/>
      <c r="F71" s="65">
        <v>31500</v>
      </c>
      <c r="G71" s="62"/>
      <c r="H71" s="62"/>
      <c r="I71" s="62"/>
    </row>
    <row r="72" spans="1:9" ht="12.75">
      <c r="A72" s="62"/>
      <c r="B72" s="62"/>
      <c r="C72" s="62"/>
      <c r="D72" s="62"/>
      <c r="E72" s="62"/>
      <c r="F72" s="62"/>
      <c r="G72" s="62"/>
      <c r="H72" s="62"/>
      <c r="I72" s="62"/>
    </row>
    <row r="73" spans="1:9" ht="12.75">
      <c r="A73" s="62"/>
      <c r="B73" s="62"/>
      <c r="C73" s="62"/>
      <c r="D73" s="62"/>
      <c r="E73" s="62"/>
      <c r="F73" s="62"/>
      <c r="G73" s="62"/>
      <c r="H73" s="62"/>
      <c r="I73" s="62"/>
    </row>
    <row r="74" spans="1:9" ht="12.75">
      <c r="A74" s="62"/>
      <c r="B74" s="62"/>
      <c r="C74" s="62"/>
      <c r="D74" s="62"/>
      <c r="E74" s="62"/>
      <c r="F74" s="62" t="s">
        <v>106</v>
      </c>
      <c r="G74" s="62"/>
      <c r="H74" s="62"/>
      <c r="I74" s="62"/>
    </row>
    <row r="75" spans="1:9" ht="12.75">
      <c r="A75" s="62"/>
      <c r="B75" s="62"/>
      <c r="C75" s="62"/>
      <c r="D75" s="62"/>
      <c r="E75" s="62"/>
      <c r="F75" s="62"/>
      <c r="G75" s="62"/>
      <c r="H75" s="62"/>
      <c r="I75" s="62"/>
    </row>
    <row r="76" spans="1:9" ht="12.75">
      <c r="A76" s="62"/>
      <c r="B76" s="62"/>
      <c r="C76" s="62"/>
      <c r="D76" s="62"/>
      <c r="E76" s="62"/>
      <c r="F76" s="62"/>
      <c r="G76" s="62"/>
      <c r="H76" s="62"/>
      <c r="I76" s="62"/>
    </row>
    <row r="77" spans="1:9" ht="12.75">
      <c r="A77" s="62"/>
      <c r="B77" s="62"/>
      <c r="C77" s="62"/>
      <c r="D77" s="62"/>
      <c r="E77" s="62"/>
      <c r="F77" s="62" t="s">
        <v>131</v>
      </c>
      <c r="G77" s="62"/>
      <c r="H77" s="62"/>
      <c r="I77" s="62"/>
    </row>
    <row r="78" spans="1:9" ht="12.75">
      <c r="A78" s="62"/>
      <c r="B78" s="62"/>
      <c r="C78" s="62"/>
      <c r="D78" s="62"/>
      <c r="E78" s="62"/>
      <c r="F78" s="62"/>
      <c r="G78" s="62"/>
      <c r="H78" s="62"/>
      <c r="I78" s="62"/>
    </row>
    <row r="79" spans="1:9" ht="12.75">
      <c r="A79" s="62"/>
      <c r="B79" s="62"/>
      <c r="C79" s="62"/>
      <c r="D79" s="62"/>
      <c r="E79" s="62"/>
      <c r="F79" s="62"/>
      <c r="G79" s="62"/>
      <c r="H79" s="62"/>
      <c r="I79" s="62"/>
    </row>
    <row r="80" spans="1:9" ht="12.75">
      <c r="A80" s="62"/>
      <c r="B80" s="62"/>
      <c r="C80" s="62"/>
      <c r="D80" s="62"/>
      <c r="E80" s="62"/>
      <c r="F80" s="62"/>
      <c r="G80" s="62"/>
      <c r="H80" s="62"/>
      <c r="I80" s="62"/>
    </row>
  </sheetData>
  <mergeCells count="1">
    <mergeCell ref="A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4" sqref="C4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8.75390625" style="0" customWidth="1"/>
    <col min="4" max="4" width="7.00390625" style="0" customWidth="1"/>
    <col min="5" max="5" width="19.75390625" style="0" customWidth="1"/>
    <col min="6" max="6" width="11.00390625" style="0" customWidth="1"/>
    <col min="7" max="7" width="11.125" style="0" customWidth="1"/>
  </cols>
  <sheetData>
    <row r="1" spans="1:9" ht="12.75">
      <c r="A1" t="s">
        <v>0</v>
      </c>
      <c r="F1" s="31" t="s">
        <v>108</v>
      </c>
      <c r="G1" s="31"/>
      <c r="H1" s="31"/>
      <c r="I1" s="31"/>
    </row>
    <row r="2" spans="6:9" ht="12.75">
      <c r="F2" s="31" t="s">
        <v>109</v>
      </c>
      <c r="G2" s="31"/>
      <c r="H2" s="31"/>
      <c r="I2" s="31"/>
    </row>
    <row r="3" spans="6:9" ht="12.75">
      <c r="F3" s="31" t="s">
        <v>3</v>
      </c>
      <c r="G3" s="31"/>
      <c r="H3" s="31"/>
      <c r="I3" s="31"/>
    </row>
    <row r="4" spans="6:9" ht="12.75">
      <c r="F4" s="31" t="s">
        <v>4</v>
      </c>
      <c r="G4" s="31"/>
      <c r="H4" s="31"/>
      <c r="I4" s="31"/>
    </row>
    <row r="6" spans="1:9" ht="12.75">
      <c r="A6" s="72" t="s">
        <v>110</v>
      </c>
      <c r="B6" s="73"/>
      <c r="C6" s="73"/>
      <c r="D6" s="73"/>
      <c r="E6" s="73"/>
      <c r="F6" s="73"/>
      <c r="G6" s="73"/>
      <c r="H6" s="73"/>
      <c r="I6" s="73"/>
    </row>
    <row r="7" spans="1:9" ht="12.75">
      <c r="A7" s="72" t="s">
        <v>111</v>
      </c>
      <c r="B7" s="73"/>
      <c r="C7" s="73"/>
      <c r="D7" s="73"/>
      <c r="E7" s="73"/>
      <c r="F7" s="73"/>
      <c r="G7" s="73"/>
      <c r="H7" s="73"/>
      <c r="I7" s="73"/>
    </row>
    <row r="9" spans="1:7" ht="25.5">
      <c r="A9" s="32" t="s">
        <v>112</v>
      </c>
      <c r="B9" s="32" t="s">
        <v>113</v>
      </c>
      <c r="C9" s="32" t="s">
        <v>114</v>
      </c>
      <c r="D9" s="33" t="s">
        <v>115</v>
      </c>
      <c r="E9" s="32" t="s">
        <v>116</v>
      </c>
      <c r="F9" s="34" t="s">
        <v>117</v>
      </c>
      <c r="G9" s="34" t="s">
        <v>118</v>
      </c>
    </row>
    <row r="10" spans="1:7" ht="12.75">
      <c r="A10" s="35" t="s">
        <v>12</v>
      </c>
      <c r="B10" s="36">
        <v>710</v>
      </c>
      <c r="C10" s="36"/>
      <c r="D10" s="36"/>
      <c r="E10" s="35" t="s">
        <v>119</v>
      </c>
      <c r="F10" s="37">
        <f>F12</f>
        <v>14160</v>
      </c>
      <c r="G10" s="38">
        <f>G13</f>
        <v>14160</v>
      </c>
    </row>
    <row r="11" spans="1:7" ht="33" customHeight="1">
      <c r="A11" s="39"/>
      <c r="B11" s="40">
        <v>710</v>
      </c>
      <c r="C11" s="40">
        <v>71013</v>
      </c>
      <c r="D11" s="40"/>
      <c r="E11" s="41" t="s">
        <v>120</v>
      </c>
      <c r="F11" s="42">
        <v>14160</v>
      </c>
      <c r="G11" s="42">
        <v>14160</v>
      </c>
    </row>
    <row r="12" spans="1:7" ht="76.5" customHeight="1">
      <c r="A12" s="39"/>
      <c r="B12" s="40">
        <v>710</v>
      </c>
      <c r="C12" s="40">
        <v>71013</v>
      </c>
      <c r="D12" s="40">
        <v>2320</v>
      </c>
      <c r="E12" s="41" t="s">
        <v>121</v>
      </c>
      <c r="F12" s="42">
        <v>14160</v>
      </c>
      <c r="G12" s="39"/>
    </row>
    <row r="13" spans="1:7" ht="12.75">
      <c r="A13" s="39"/>
      <c r="B13" s="40"/>
      <c r="C13" s="40"/>
      <c r="D13" s="40">
        <v>4300</v>
      </c>
      <c r="E13" s="39" t="s">
        <v>122</v>
      </c>
      <c r="F13" s="39"/>
      <c r="G13" s="43">
        <v>14160</v>
      </c>
    </row>
    <row r="14" spans="1:7" ht="35.25" customHeight="1">
      <c r="A14" s="36" t="s">
        <v>17</v>
      </c>
      <c r="B14" s="36">
        <v>754</v>
      </c>
      <c r="C14" s="36"/>
      <c r="D14" s="36"/>
      <c r="E14" s="44" t="s">
        <v>123</v>
      </c>
      <c r="F14" s="37">
        <v>21995</v>
      </c>
      <c r="G14" s="37">
        <v>21995</v>
      </c>
    </row>
    <row r="15" spans="1:7" ht="12.75">
      <c r="A15" s="39"/>
      <c r="B15" s="40">
        <v>754</v>
      </c>
      <c r="C15" s="40">
        <v>75414</v>
      </c>
      <c r="D15" s="40"/>
      <c r="E15" s="39" t="s">
        <v>124</v>
      </c>
      <c r="F15" s="42">
        <v>21995</v>
      </c>
      <c r="G15" s="42">
        <f>G17+G18+G19+G20+G21</f>
        <v>21995</v>
      </c>
    </row>
    <row r="16" spans="1:7" ht="76.5" customHeight="1">
      <c r="A16" s="39"/>
      <c r="B16" s="40">
        <v>754</v>
      </c>
      <c r="C16" s="40">
        <v>75414</v>
      </c>
      <c r="D16" s="40">
        <v>2320</v>
      </c>
      <c r="E16" s="41" t="s">
        <v>121</v>
      </c>
      <c r="F16" s="42">
        <v>21995</v>
      </c>
      <c r="G16" s="39"/>
    </row>
    <row r="17" spans="1:7" ht="23.25" customHeight="1">
      <c r="A17" s="39"/>
      <c r="B17" s="40"/>
      <c r="C17" s="40"/>
      <c r="D17" s="40">
        <v>4010</v>
      </c>
      <c r="E17" s="41" t="s">
        <v>125</v>
      </c>
      <c r="F17" s="39"/>
      <c r="G17" s="45">
        <v>16157</v>
      </c>
    </row>
    <row r="18" spans="1:7" ht="21.75" customHeight="1">
      <c r="A18" s="39"/>
      <c r="B18" s="40"/>
      <c r="C18" s="40"/>
      <c r="D18" s="40">
        <v>4040</v>
      </c>
      <c r="E18" s="41" t="s">
        <v>126</v>
      </c>
      <c r="F18" s="39"/>
      <c r="G18" s="45">
        <v>1385</v>
      </c>
    </row>
    <row r="19" spans="1:7" ht="23.25" customHeight="1">
      <c r="A19" s="39"/>
      <c r="B19" s="40"/>
      <c r="C19" s="40"/>
      <c r="D19" s="40">
        <v>4110</v>
      </c>
      <c r="E19" s="46" t="s">
        <v>127</v>
      </c>
      <c r="F19" s="39"/>
      <c r="G19" s="45">
        <v>3023</v>
      </c>
    </row>
    <row r="20" spans="1:7" ht="12.75">
      <c r="A20" s="39"/>
      <c r="B20" s="40"/>
      <c r="C20" s="40"/>
      <c r="D20" s="40">
        <v>4120</v>
      </c>
      <c r="E20" s="39" t="s">
        <v>128</v>
      </c>
      <c r="F20" s="39"/>
      <c r="G20" s="45">
        <v>430</v>
      </c>
    </row>
    <row r="21" spans="1:7" ht="12.75">
      <c r="A21" s="39"/>
      <c r="B21" s="40"/>
      <c r="C21" s="40"/>
      <c r="D21" s="40">
        <v>4270</v>
      </c>
      <c r="E21" s="39" t="s">
        <v>129</v>
      </c>
      <c r="F21" s="39"/>
      <c r="G21" s="42">
        <v>1000</v>
      </c>
    </row>
    <row r="22" spans="1:7" ht="12.75">
      <c r="A22" s="35"/>
      <c r="B22" s="36" t="s">
        <v>130</v>
      </c>
      <c r="C22" s="36"/>
      <c r="D22" s="36"/>
      <c r="E22" s="35"/>
      <c r="F22" s="37">
        <f>F10+F14</f>
        <v>36155</v>
      </c>
      <c r="G22" s="37">
        <f>G10+G14</f>
        <v>36155</v>
      </c>
    </row>
    <row r="25" ht="12.75">
      <c r="F25" t="s">
        <v>106</v>
      </c>
    </row>
    <row r="28" ht="12.75">
      <c r="F28" t="s">
        <v>131</v>
      </c>
    </row>
  </sheetData>
  <mergeCells count="2">
    <mergeCell ref="A6:I6"/>
    <mergeCell ref="A7:I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F1">
      <selection activeCell="A1" sqref="A1:IV16384"/>
    </sheetView>
  </sheetViews>
  <sheetFormatPr defaultColWidth="9.00390625" defaultRowHeight="12.75"/>
  <cols>
    <col min="1" max="1" width="4.625" style="0" customWidth="1"/>
    <col min="2" max="2" width="17.375" style="0" customWidth="1"/>
    <col min="12" max="12" width="10.00390625" style="0" customWidth="1"/>
  </cols>
  <sheetData>
    <row r="1" spans="1:9" ht="12.75">
      <c r="A1" t="s">
        <v>0</v>
      </c>
      <c r="I1" t="s">
        <v>240</v>
      </c>
    </row>
    <row r="2" ht="12.75">
      <c r="I2" t="s">
        <v>109</v>
      </c>
    </row>
    <row r="3" ht="12.75">
      <c r="I3" t="s">
        <v>3</v>
      </c>
    </row>
    <row r="4" ht="12.75">
      <c r="I4" t="s">
        <v>214</v>
      </c>
    </row>
    <row r="6" spans="1:12" ht="12.75">
      <c r="A6" s="75" t="s">
        <v>241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45">
      <c r="A8" s="76" t="s">
        <v>112</v>
      </c>
      <c r="B8" s="77" t="s">
        <v>242</v>
      </c>
      <c r="C8" s="76" t="s">
        <v>243</v>
      </c>
      <c r="D8" s="77" t="s">
        <v>244</v>
      </c>
      <c r="E8" s="78" t="s">
        <v>245</v>
      </c>
      <c r="F8" s="79"/>
      <c r="G8" s="80"/>
      <c r="H8" s="78" t="s">
        <v>246</v>
      </c>
      <c r="I8" s="79"/>
      <c r="J8" s="79"/>
      <c r="K8" s="80"/>
      <c r="L8" s="77" t="s">
        <v>247</v>
      </c>
      <c r="M8" s="81"/>
    </row>
    <row r="9" spans="1:13" ht="33.75">
      <c r="A9" s="82"/>
      <c r="B9" s="39"/>
      <c r="C9" s="39" t="s">
        <v>248</v>
      </c>
      <c r="D9" s="39"/>
      <c r="E9" s="41" t="s">
        <v>249</v>
      </c>
      <c r="F9" s="39" t="s">
        <v>250</v>
      </c>
      <c r="G9" s="39" t="s">
        <v>251</v>
      </c>
      <c r="H9" s="41" t="s">
        <v>252</v>
      </c>
      <c r="I9" s="41" t="s">
        <v>253</v>
      </c>
      <c r="J9" s="41" t="s">
        <v>254</v>
      </c>
      <c r="K9" s="39" t="s">
        <v>251</v>
      </c>
      <c r="L9" s="39"/>
      <c r="M9" s="83"/>
    </row>
    <row r="10" spans="1:13" ht="12.75">
      <c r="A10" s="84">
        <v>1</v>
      </c>
      <c r="B10" s="85">
        <v>2</v>
      </c>
      <c r="C10" s="85">
        <v>3</v>
      </c>
      <c r="D10" s="85">
        <v>4</v>
      </c>
      <c r="E10" s="85">
        <v>4</v>
      </c>
      <c r="F10" s="85">
        <v>5</v>
      </c>
      <c r="G10" s="85">
        <v>6</v>
      </c>
      <c r="H10" s="85">
        <v>7</v>
      </c>
      <c r="I10" s="85">
        <v>8</v>
      </c>
      <c r="J10" s="85">
        <v>9</v>
      </c>
      <c r="K10" s="85">
        <v>10</v>
      </c>
      <c r="L10" s="85">
        <v>11</v>
      </c>
      <c r="M10" s="62"/>
    </row>
    <row r="11" spans="1:12" ht="12.75">
      <c r="A11" s="39" t="s">
        <v>12</v>
      </c>
      <c r="B11" s="39" t="s">
        <v>255</v>
      </c>
      <c r="C11" s="39" t="s">
        <v>256</v>
      </c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22.5" customHeight="1">
      <c r="A12" s="39" t="s">
        <v>17</v>
      </c>
      <c r="B12" s="41" t="s">
        <v>257</v>
      </c>
      <c r="C12" s="82"/>
      <c r="D12" s="82"/>
      <c r="E12" s="86">
        <v>476000</v>
      </c>
      <c r="F12" s="86">
        <v>1027687</v>
      </c>
      <c r="G12" s="86">
        <f>E12+F12</f>
        <v>1503687</v>
      </c>
      <c r="H12" s="86">
        <v>1408687</v>
      </c>
      <c r="I12" s="86">
        <v>773934</v>
      </c>
      <c r="J12" s="86">
        <v>95000</v>
      </c>
      <c r="K12" s="86">
        <f>H12+J12</f>
        <v>1503687</v>
      </c>
      <c r="L12" s="86">
        <v>0</v>
      </c>
    </row>
    <row r="13" spans="1:12" ht="22.5" customHeight="1">
      <c r="A13" s="39" t="s">
        <v>23</v>
      </c>
      <c r="B13" s="41" t="s">
        <v>258</v>
      </c>
      <c r="C13" s="82"/>
      <c r="D13" s="82"/>
      <c r="E13" s="86">
        <v>450000</v>
      </c>
      <c r="F13" s="86">
        <v>940000</v>
      </c>
      <c r="G13" s="86">
        <f>E13+F13</f>
        <v>1390000</v>
      </c>
      <c r="H13" s="86">
        <v>1390000</v>
      </c>
      <c r="I13" s="86">
        <v>765201</v>
      </c>
      <c r="J13" s="82">
        <v>0</v>
      </c>
      <c r="K13" s="86">
        <f>H13</f>
        <v>1390000</v>
      </c>
      <c r="L13" s="82">
        <v>0</v>
      </c>
    </row>
    <row r="14" spans="1:12" ht="12.75">
      <c r="A14" s="39"/>
      <c r="B14" s="39" t="s">
        <v>259</v>
      </c>
      <c r="C14" s="82"/>
      <c r="D14" s="82"/>
      <c r="E14" s="87">
        <f aca="true" t="shared" si="0" ref="E14:K14">E13/E12%</f>
        <v>94.53781512605042</v>
      </c>
      <c r="F14" s="87">
        <f t="shared" si="0"/>
        <v>91.46753826797458</v>
      </c>
      <c r="G14" s="87">
        <f t="shared" si="0"/>
        <v>92.43945049734418</v>
      </c>
      <c r="H14" s="87">
        <f t="shared" si="0"/>
        <v>98.67344555603906</v>
      </c>
      <c r="I14" s="87">
        <f t="shared" si="0"/>
        <v>98.87160920698663</v>
      </c>
      <c r="J14" s="87">
        <f t="shared" si="0"/>
        <v>0</v>
      </c>
      <c r="K14" s="87">
        <f t="shared" si="0"/>
        <v>92.43945049734418</v>
      </c>
      <c r="L14" s="87">
        <v>0</v>
      </c>
    </row>
    <row r="15" spans="1:12" ht="12.75">
      <c r="A15" s="39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24" customHeight="1">
      <c r="A16" s="39" t="s">
        <v>12</v>
      </c>
      <c r="B16" s="41" t="s">
        <v>260</v>
      </c>
      <c r="C16" s="39" t="s">
        <v>261</v>
      </c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21.75" customHeight="1">
      <c r="A17" s="39" t="s">
        <v>17</v>
      </c>
      <c r="B17" s="41" t="s">
        <v>257</v>
      </c>
      <c r="C17" s="82"/>
      <c r="D17" s="82"/>
      <c r="E17" s="86">
        <v>27000</v>
      </c>
      <c r="F17" s="86">
        <v>1584733</v>
      </c>
      <c r="G17" s="86">
        <f>E17+F17</f>
        <v>1611733</v>
      </c>
      <c r="H17" s="86">
        <v>1611733</v>
      </c>
      <c r="I17" s="86">
        <v>1245529</v>
      </c>
      <c r="J17" s="82">
        <v>0</v>
      </c>
      <c r="K17" s="86">
        <v>1611733</v>
      </c>
      <c r="L17" s="86">
        <v>10000</v>
      </c>
    </row>
    <row r="18" spans="1:12" ht="21.75" customHeight="1">
      <c r="A18" s="39" t="s">
        <v>23</v>
      </c>
      <c r="B18" s="41" t="s">
        <v>258</v>
      </c>
      <c r="C18" s="82"/>
      <c r="D18" s="82"/>
      <c r="E18" s="86">
        <v>29000</v>
      </c>
      <c r="F18" s="86">
        <v>1585000</v>
      </c>
      <c r="G18" s="86">
        <f>E18+F18</f>
        <v>1614000</v>
      </c>
      <c r="H18" s="86">
        <v>1614000</v>
      </c>
      <c r="I18" s="86">
        <v>1246000</v>
      </c>
      <c r="J18" s="82">
        <v>0</v>
      </c>
      <c r="K18" s="86">
        <v>1614000</v>
      </c>
      <c r="L18" s="86">
        <v>0</v>
      </c>
    </row>
    <row r="19" spans="1:12" ht="12.75">
      <c r="A19" s="39"/>
      <c r="B19" s="39" t="s">
        <v>262</v>
      </c>
      <c r="C19" s="82"/>
      <c r="D19" s="82"/>
      <c r="E19" s="87">
        <f>E18/E17%</f>
        <v>107.4074074074074</v>
      </c>
      <c r="F19" s="87">
        <f aca="true" t="shared" si="1" ref="F19:L19">F18/F17%</f>
        <v>100.01684826402933</v>
      </c>
      <c r="G19" s="87">
        <f t="shared" si="1"/>
        <v>100.14065605159168</v>
      </c>
      <c r="H19" s="87">
        <f t="shared" si="1"/>
        <v>100.14065605159168</v>
      </c>
      <c r="I19" s="87">
        <f t="shared" si="1"/>
        <v>100.03781525761343</v>
      </c>
      <c r="J19" s="87">
        <v>0</v>
      </c>
      <c r="K19" s="87">
        <f t="shared" si="1"/>
        <v>100.14065605159168</v>
      </c>
      <c r="L19" s="87">
        <f t="shared" si="1"/>
        <v>0</v>
      </c>
    </row>
    <row r="20" spans="1:12" ht="12.75">
      <c r="A20" s="39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2.75">
      <c r="A21" s="39"/>
      <c r="B21" s="82" t="s">
        <v>263</v>
      </c>
      <c r="C21" s="82"/>
      <c r="D21" s="82"/>
      <c r="E21" s="86">
        <f>E18+E13</f>
        <v>479000</v>
      </c>
      <c r="F21" s="86">
        <f aca="true" t="shared" si="2" ref="F21:L21">F18+F13</f>
        <v>2525000</v>
      </c>
      <c r="G21" s="86">
        <f t="shared" si="2"/>
        <v>3004000</v>
      </c>
      <c r="H21" s="86">
        <f t="shared" si="2"/>
        <v>3004000</v>
      </c>
      <c r="I21" s="86">
        <f t="shared" si="2"/>
        <v>2011201</v>
      </c>
      <c r="J21" s="86">
        <f t="shared" si="2"/>
        <v>0</v>
      </c>
      <c r="K21" s="86">
        <f t="shared" si="2"/>
        <v>3004000</v>
      </c>
      <c r="L21" s="86">
        <f t="shared" si="2"/>
        <v>0</v>
      </c>
    </row>
    <row r="24" ht="12.75">
      <c r="I24" t="s">
        <v>106</v>
      </c>
    </row>
    <row r="27" ht="12.75">
      <c r="I27" t="s">
        <v>264</v>
      </c>
    </row>
  </sheetData>
  <mergeCells count="3">
    <mergeCell ref="A6:L6"/>
    <mergeCell ref="E8:G8"/>
    <mergeCell ref="H8:K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B1">
      <selection activeCell="B3" sqref="B3"/>
    </sheetView>
  </sheetViews>
  <sheetFormatPr defaultColWidth="9.00390625" defaultRowHeight="12.75"/>
  <cols>
    <col min="1" max="1" width="4.375" style="0" hidden="1" customWidth="1"/>
    <col min="2" max="2" width="39.25390625" style="0" customWidth="1"/>
    <col min="3" max="3" width="21.125" style="0" customWidth="1"/>
    <col min="4" max="4" width="11.75390625" style="0" customWidth="1"/>
    <col min="5" max="5" width="10.625" style="0" customWidth="1"/>
  </cols>
  <sheetData>
    <row r="1" spans="1:3" ht="12.75">
      <c r="A1" t="s">
        <v>0</v>
      </c>
      <c r="B1" t="s">
        <v>0</v>
      </c>
      <c r="C1" t="s">
        <v>132</v>
      </c>
    </row>
    <row r="2" ht="12.75">
      <c r="C2" t="s">
        <v>2</v>
      </c>
    </row>
    <row r="3" ht="12.75">
      <c r="C3" t="s">
        <v>3</v>
      </c>
    </row>
    <row r="4" ht="12.75">
      <c r="C4" t="s">
        <v>4</v>
      </c>
    </row>
    <row r="6" spans="1:5" ht="12.75">
      <c r="A6" s="74" t="s">
        <v>133</v>
      </c>
      <c r="B6" s="74"/>
      <c r="C6" s="74"/>
      <c r="D6" s="74"/>
      <c r="E6" s="74"/>
    </row>
    <row r="8" spans="1:5" ht="33.75">
      <c r="A8" s="47" t="s">
        <v>112</v>
      </c>
      <c r="B8" s="47" t="s">
        <v>134</v>
      </c>
      <c r="C8" s="47" t="s">
        <v>135</v>
      </c>
      <c r="D8" s="47" t="s">
        <v>136</v>
      </c>
      <c r="E8" s="47" t="s">
        <v>10</v>
      </c>
    </row>
    <row r="9" spans="1:5" s="49" customFormat="1" ht="8.25">
      <c r="A9" s="48">
        <v>1</v>
      </c>
      <c r="B9" s="48">
        <v>2</v>
      </c>
      <c r="C9" s="48">
        <v>3</v>
      </c>
      <c r="D9" s="48">
        <v>4</v>
      </c>
      <c r="E9" s="48">
        <v>5</v>
      </c>
    </row>
    <row r="10" spans="1:5" s="52" customFormat="1" ht="12.75">
      <c r="A10" s="50" t="s">
        <v>12</v>
      </c>
      <c r="B10" s="50" t="s">
        <v>13</v>
      </c>
      <c r="C10" s="50"/>
      <c r="D10" s="47"/>
      <c r="E10" s="51">
        <f>E11+E13</f>
        <v>2470000</v>
      </c>
    </row>
    <row r="11" spans="1:5" ht="12.75">
      <c r="A11" s="53"/>
      <c r="B11" s="53" t="s">
        <v>137</v>
      </c>
      <c r="C11" s="53"/>
      <c r="D11" s="54"/>
      <c r="E11" s="55">
        <f>E12</f>
        <v>1221000</v>
      </c>
    </row>
    <row r="12" spans="1:5" ht="67.5">
      <c r="A12" s="53"/>
      <c r="B12" s="53" t="s">
        <v>138</v>
      </c>
      <c r="C12" s="53" t="s">
        <v>139</v>
      </c>
      <c r="D12" s="54">
        <v>2005</v>
      </c>
      <c r="E12" s="56">
        <v>1221000</v>
      </c>
    </row>
    <row r="13" spans="1:5" ht="12.75">
      <c r="A13" s="53"/>
      <c r="B13" s="53" t="s">
        <v>140</v>
      </c>
      <c r="C13" s="53"/>
      <c r="D13" s="54"/>
      <c r="E13" s="55">
        <f>E14+E15+E16+E17+E18+E19+E20+E21+E22+E23</f>
        <v>1249000</v>
      </c>
    </row>
    <row r="14" spans="1:5" ht="56.25">
      <c r="A14" s="53"/>
      <c r="B14" s="53" t="s">
        <v>141</v>
      </c>
      <c r="C14" s="53" t="s">
        <v>142</v>
      </c>
      <c r="D14" s="54">
        <v>2005</v>
      </c>
      <c r="E14" s="55">
        <v>206000</v>
      </c>
    </row>
    <row r="15" spans="1:5" ht="33.75">
      <c r="A15" s="53"/>
      <c r="B15" s="53" t="s">
        <v>143</v>
      </c>
      <c r="C15" s="53" t="s">
        <v>144</v>
      </c>
      <c r="D15" s="54">
        <v>2005</v>
      </c>
      <c r="E15" s="55">
        <v>85000</v>
      </c>
    </row>
    <row r="16" spans="1:5" ht="56.25">
      <c r="A16" s="53"/>
      <c r="B16" s="53" t="s">
        <v>145</v>
      </c>
      <c r="C16" s="53" t="s">
        <v>146</v>
      </c>
      <c r="D16" s="54">
        <v>2005</v>
      </c>
      <c r="E16" s="55">
        <v>99000</v>
      </c>
    </row>
    <row r="17" spans="1:5" ht="12.75">
      <c r="A17" s="53"/>
      <c r="B17" s="53" t="s">
        <v>147</v>
      </c>
      <c r="C17" s="53" t="s">
        <v>148</v>
      </c>
      <c r="D17" s="54">
        <v>2005</v>
      </c>
      <c r="E17" s="55">
        <v>10000</v>
      </c>
    </row>
    <row r="18" spans="1:5" ht="45">
      <c r="A18" s="53"/>
      <c r="B18" s="53" t="s">
        <v>149</v>
      </c>
      <c r="C18" s="53" t="s">
        <v>150</v>
      </c>
      <c r="D18" s="54">
        <v>2005</v>
      </c>
      <c r="E18" s="55">
        <v>212000</v>
      </c>
    </row>
    <row r="19" spans="1:5" ht="45">
      <c r="A19" s="53"/>
      <c r="B19" s="53" t="s">
        <v>151</v>
      </c>
      <c r="C19" s="53" t="s">
        <v>152</v>
      </c>
      <c r="D19" s="54">
        <v>2005</v>
      </c>
      <c r="E19" s="55">
        <v>160000</v>
      </c>
    </row>
    <row r="20" spans="1:5" ht="45">
      <c r="A20" s="53"/>
      <c r="B20" s="53" t="s">
        <v>153</v>
      </c>
      <c r="C20" s="53" t="s">
        <v>154</v>
      </c>
      <c r="D20" s="54">
        <v>2005</v>
      </c>
      <c r="E20" s="55">
        <v>263000</v>
      </c>
    </row>
    <row r="21" spans="1:5" ht="22.5">
      <c r="A21" s="53"/>
      <c r="B21" s="53" t="s">
        <v>155</v>
      </c>
      <c r="C21" s="53" t="s">
        <v>148</v>
      </c>
      <c r="D21" s="54">
        <v>2005</v>
      </c>
      <c r="E21" s="55">
        <v>20000</v>
      </c>
    </row>
    <row r="22" spans="1:5" ht="22.5">
      <c r="A22" s="53"/>
      <c r="B22" s="53" t="s">
        <v>156</v>
      </c>
      <c r="C22" s="53" t="s">
        <v>148</v>
      </c>
      <c r="D22" s="54">
        <v>2005</v>
      </c>
      <c r="E22" s="55">
        <v>30000</v>
      </c>
    </row>
    <row r="23" spans="1:6" ht="22.5">
      <c r="A23" s="53"/>
      <c r="B23" s="46" t="s">
        <v>157</v>
      </c>
      <c r="C23" s="46" t="s">
        <v>158</v>
      </c>
      <c r="D23" s="8">
        <v>2005</v>
      </c>
      <c r="E23" s="57">
        <v>164000</v>
      </c>
      <c r="F23" s="58"/>
    </row>
    <row r="24" spans="1:5" s="52" customFormat="1" ht="12.75">
      <c r="A24" s="50" t="s">
        <v>17</v>
      </c>
      <c r="B24" s="50" t="s">
        <v>18</v>
      </c>
      <c r="C24" s="50"/>
      <c r="D24" s="47"/>
      <c r="E24" s="51">
        <f>E25</f>
        <v>5358000</v>
      </c>
    </row>
    <row r="25" spans="1:5" ht="22.5">
      <c r="A25" s="50"/>
      <c r="B25" s="53" t="s">
        <v>159</v>
      </c>
      <c r="C25" s="53"/>
      <c r="D25" s="54"/>
      <c r="E25" s="55">
        <f>E26+E27+E28</f>
        <v>5358000</v>
      </c>
    </row>
    <row r="26" spans="1:5" ht="101.25">
      <c r="A26" s="50"/>
      <c r="B26" s="53" t="s">
        <v>160</v>
      </c>
      <c r="C26" s="53" t="s">
        <v>161</v>
      </c>
      <c r="D26" s="54" t="s">
        <v>162</v>
      </c>
      <c r="E26" s="55">
        <v>4645000</v>
      </c>
    </row>
    <row r="27" spans="1:5" ht="22.5">
      <c r="A27" s="50"/>
      <c r="B27" s="53" t="s">
        <v>163</v>
      </c>
      <c r="C27" s="53"/>
      <c r="D27" s="54" t="s">
        <v>164</v>
      </c>
      <c r="E27" s="55">
        <v>18000</v>
      </c>
    </row>
    <row r="28" spans="1:5" ht="146.25">
      <c r="A28" s="50"/>
      <c r="B28" s="53" t="s">
        <v>165</v>
      </c>
      <c r="C28" s="53" t="s">
        <v>166</v>
      </c>
      <c r="D28" s="54" t="s">
        <v>162</v>
      </c>
      <c r="E28" s="55">
        <v>695000</v>
      </c>
    </row>
    <row r="29" spans="1:5" s="52" customFormat="1" ht="12.75">
      <c r="A29" s="50" t="s">
        <v>23</v>
      </c>
      <c r="B29" s="50" t="s">
        <v>30</v>
      </c>
      <c r="C29" s="50"/>
      <c r="D29" s="47"/>
      <c r="E29" s="51">
        <f>E32+E30</f>
        <v>91299</v>
      </c>
    </row>
    <row r="30" spans="1:5" s="52" customFormat="1" ht="12.75">
      <c r="A30" s="50"/>
      <c r="B30" s="53" t="s">
        <v>167</v>
      </c>
      <c r="C30" s="50"/>
      <c r="D30" s="47"/>
      <c r="E30" s="51">
        <f>E31</f>
        <v>3550</v>
      </c>
    </row>
    <row r="31" spans="1:5" s="52" customFormat="1" ht="12.75">
      <c r="A31" s="50"/>
      <c r="B31" s="53" t="s">
        <v>168</v>
      </c>
      <c r="C31" s="50"/>
      <c r="D31" s="47"/>
      <c r="E31" s="55">
        <v>3550</v>
      </c>
    </row>
    <row r="32" spans="1:5" s="52" customFormat="1" ht="22.5">
      <c r="A32" s="50"/>
      <c r="B32" s="53" t="s">
        <v>169</v>
      </c>
      <c r="C32" s="50"/>
      <c r="D32" s="47"/>
      <c r="E32" s="51">
        <f>E33+E34+E35</f>
        <v>87749</v>
      </c>
    </row>
    <row r="33" spans="1:5" s="52" customFormat="1" ht="12.75">
      <c r="A33" s="50"/>
      <c r="B33" s="53" t="s">
        <v>170</v>
      </c>
      <c r="C33" s="50"/>
      <c r="D33" s="54" t="s">
        <v>162</v>
      </c>
      <c r="E33" s="55">
        <v>46749</v>
      </c>
    </row>
    <row r="34" spans="1:5" s="52" customFormat="1" ht="12.75">
      <c r="A34" s="50"/>
      <c r="B34" s="53" t="s">
        <v>171</v>
      </c>
      <c r="C34" s="53"/>
      <c r="D34" s="54" t="s">
        <v>162</v>
      </c>
      <c r="E34" s="55">
        <v>26000</v>
      </c>
    </row>
    <row r="35" spans="1:5" s="52" customFormat="1" ht="22.5">
      <c r="A35" s="50"/>
      <c r="B35" s="53" t="s">
        <v>172</v>
      </c>
      <c r="C35" s="53"/>
      <c r="D35" s="54" t="s">
        <v>162</v>
      </c>
      <c r="E35" s="55">
        <v>15000</v>
      </c>
    </row>
    <row r="36" spans="1:5" s="52" customFormat="1" ht="12.75">
      <c r="A36" s="50" t="s">
        <v>29</v>
      </c>
      <c r="B36" s="50" t="s">
        <v>67</v>
      </c>
      <c r="C36" s="50"/>
      <c r="D36" s="47"/>
      <c r="E36" s="51">
        <f>E37+E45+E53+E58</f>
        <v>2209198</v>
      </c>
    </row>
    <row r="37" spans="1:5" ht="12.75">
      <c r="A37" s="50"/>
      <c r="B37" s="53" t="s">
        <v>173</v>
      </c>
      <c r="C37" s="53"/>
      <c r="D37" s="54"/>
      <c r="E37" s="55">
        <f>E38+E39+E40+E41+E42+E43</f>
        <v>1753498</v>
      </c>
    </row>
    <row r="38" spans="1:5" ht="33.75">
      <c r="A38" s="50"/>
      <c r="B38" s="53" t="s">
        <v>174</v>
      </c>
      <c r="C38" s="53" t="s">
        <v>175</v>
      </c>
      <c r="D38" s="54" t="s">
        <v>162</v>
      </c>
      <c r="E38" s="55">
        <v>1726698</v>
      </c>
    </row>
    <row r="39" spans="1:5" ht="12.75">
      <c r="A39" s="50"/>
      <c r="B39" s="53" t="s">
        <v>176</v>
      </c>
      <c r="C39" s="53" t="s">
        <v>177</v>
      </c>
      <c r="D39" s="54" t="s">
        <v>162</v>
      </c>
      <c r="E39" s="55">
        <v>3800</v>
      </c>
    </row>
    <row r="40" spans="1:5" ht="12.75">
      <c r="A40" s="50"/>
      <c r="B40" s="53" t="s">
        <v>178</v>
      </c>
      <c r="C40" s="53" t="s">
        <v>177</v>
      </c>
      <c r="D40" s="54" t="s">
        <v>162</v>
      </c>
      <c r="E40" s="55">
        <v>9000</v>
      </c>
    </row>
    <row r="41" spans="1:5" ht="12.75">
      <c r="A41" s="50"/>
      <c r="B41" s="53" t="s">
        <v>179</v>
      </c>
      <c r="C41" s="53" t="s">
        <v>177</v>
      </c>
      <c r="D41" s="54" t="s">
        <v>162</v>
      </c>
      <c r="E41" s="55">
        <v>5000</v>
      </c>
    </row>
    <row r="42" spans="1:5" ht="12.75">
      <c r="A42" s="50"/>
      <c r="B42" s="53" t="s">
        <v>180</v>
      </c>
      <c r="C42" s="53" t="s">
        <v>177</v>
      </c>
      <c r="D42" s="54" t="s">
        <v>162</v>
      </c>
      <c r="E42" s="55">
        <v>5000</v>
      </c>
    </row>
    <row r="43" spans="1:5" ht="12.75">
      <c r="A43" s="50"/>
      <c r="B43" s="53" t="s">
        <v>181</v>
      </c>
      <c r="C43" s="53" t="s">
        <v>177</v>
      </c>
      <c r="D43" s="54" t="s">
        <v>162</v>
      </c>
      <c r="E43" s="55">
        <v>4000</v>
      </c>
    </row>
    <row r="44" spans="1:5" ht="12.75">
      <c r="A44" s="50"/>
      <c r="B44" s="53"/>
      <c r="C44" s="53"/>
      <c r="D44" s="54"/>
      <c r="E44" s="55"/>
    </row>
    <row r="45" spans="1:5" ht="12.75">
      <c r="A45" s="50"/>
      <c r="B45" s="53" t="s">
        <v>182</v>
      </c>
      <c r="C45" s="53"/>
      <c r="D45" s="54"/>
      <c r="E45" s="55">
        <f>E46+E47+E48+E49+E50+E51</f>
        <v>37700</v>
      </c>
    </row>
    <row r="46" spans="1:5" ht="12.75">
      <c r="A46" s="50"/>
      <c r="B46" s="53" t="s">
        <v>183</v>
      </c>
      <c r="C46" s="53" t="s">
        <v>177</v>
      </c>
      <c r="D46" s="54" t="s">
        <v>162</v>
      </c>
      <c r="E46" s="55">
        <v>9800</v>
      </c>
    </row>
    <row r="47" spans="1:5" ht="12.75">
      <c r="A47" s="50"/>
      <c r="B47" s="53" t="s">
        <v>184</v>
      </c>
      <c r="C47" s="53" t="s">
        <v>177</v>
      </c>
      <c r="D47" s="54" t="s">
        <v>162</v>
      </c>
      <c r="E47" s="55">
        <v>3700</v>
      </c>
    </row>
    <row r="48" spans="1:5" ht="12.75">
      <c r="A48" s="50"/>
      <c r="B48" s="53" t="s">
        <v>185</v>
      </c>
      <c r="C48" s="53" t="s">
        <v>177</v>
      </c>
      <c r="D48" s="54" t="s">
        <v>162</v>
      </c>
      <c r="E48" s="55">
        <v>9800</v>
      </c>
    </row>
    <row r="49" spans="1:5" ht="12.75">
      <c r="A49" s="50"/>
      <c r="B49" s="53" t="s">
        <v>186</v>
      </c>
      <c r="C49" s="53" t="s">
        <v>177</v>
      </c>
      <c r="D49" s="54" t="s">
        <v>162</v>
      </c>
      <c r="E49" s="55">
        <v>4800</v>
      </c>
    </row>
    <row r="50" spans="1:5" ht="12.75">
      <c r="A50" s="50"/>
      <c r="B50" s="53" t="s">
        <v>187</v>
      </c>
      <c r="C50" s="53" t="s">
        <v>177</v>
      </c>
      <c r="D50" s="54" t="s">
        <v>162</v>
      </c>
      <c r="E50" s="55">
        <v>4800</v>
      </c>
    </row>
    <row r="51" spans="1:5" ht="12.75">
      <c r="A51" s="50"/>
      <c r="B51" s="53" t="s">
        <v>188</v>
      </c>
      <c r="C51" s="53" t="s">
        <v>177</v>
      </c>
      <c r="D51" s="54" t="s">
        <v>162</v>
      </c>
      <c r="E51" s="55">
        <v>4800</v>
      </c>
    </row>
    <row r="52" spans="1:5" ht="12.75">
      <c r="A52" s="50"/>
      <c r="B52" s="53"/>
      <c r="C52" s="53"/>
      <c r="D52" s="54"/>
      <c r="E52" s="55"/>
    </row>
    <row r="53" spans="1:5" ht="12.75">
      <c r="A53" s="50"/>
      <c r="B53" s="53" t="s">
        <v>189</v>
      </c>
      <c r="C53" s="53"/>
      <c r="D53" s="54"/>
      <c r="E53" s="55">
        <f>E54+E55+E56</f>
        <v>410000</v>
      </c>
    </row>
    <row r="54" spans="1:5" ht="56.25">
      <c r="A54" s="50"/>
      <c r="B54" s="53" t="s">
        <v>190</v>
      </c>
      <c r="C54" s="53" t="s">
        <v>191</v>
      </c>
      <c r="D54" s="54" t="s">
        <v>162</v>
      </c>
      <c r="E54" s="55">
        <v>400000</v>
      </c>
    </row>
    <row r="55" spans="1:5" ht="12.75">
      <c r="A55" s="50"/>
      <c r="B55" s="53" t="s">
        <v>192</v>
      </c>
      <c r="C55" s="53" t="s">
        <v>177</v>
      </c>
      <c r="D55" s="54" t="s">
        <v>162</v>
      </c>
      <c r="E55" s="56">
        <v>5000</v>
      </c>
    </row>
    <row r="56" spans="1:5" ht="12.75">
      <c r="A56" s="50"/>
      <c r="B56" s="53" t="s">
        <v>193</v>
      </c>
      <c r="C56" s="53" t="s">
        <v>177</v>
      </c>
      <c r="D56" s="54" t="s">
        <v>162</v>
      </c>
      <c r="E56" s="55">
        <v>5000</v>
      </c>
    </row>
    <row r="57" spans="1:5" ht="12.75">
      <c r="A57" s="50"/>
      <c r="B57" s="53"/>
      <c r="C57" s="53"/>
      <c r="D57" s="54"/>
      <c r="E57" s="55"/>
    </row>
    <row r="58" spans="1:5" ht="22.5">
      <c r="A58" s="50"/>
      <c r="B58" s="53" t="s">
        <v>194</v>
      </c>
      <c r="C58" s="53"/>
      <c r="D58" s="54"/>
      <c r="E58" s="55">
        <f>E59</f>
        <v>8000</v>
      </c>
    </row>
    <row r="59" spans="1:5" ht="22.5">
      <c r="A59" s="50"/>
      <c r="B59" s="53" t="s">
        <v>195</v>
      </c>
      <c r="C59" s="53" t="s">
        <v>177</v>
      </c>
      <c r="D59" s="54" t="s">
        <v>162</v>
      </c>
      <c r="E59" s="55">
        <v>8000</v>
      </c>
    </row>
    <row r="60" spans="1:5" ht="12.75">
      <c r="A60" s="50"/>
      <c r="B60" s="53"/>
      <c r="C60" s="53"/>
      <c r="D60" s="54"/>
      <c r="E60" s="55"/>
    </row>
    <row r="61" spans="1:5" ht="12.75">
      <c r="A61" s="50"/>
      <c r="B61" s="50" t="s">
        <v>81</v>
      </c>
      <c r="C61" s="53"/>
      <c r="D61" s="54"/>
      <c r="E61" s="51">
        <f>E62</f>
        <v>9000</v>
      </c>
    </row>
    <row r="62" spans="1:5" ht="12.75">
      <c r="A62" s="50"/>
      <c r="B62" s="53" t="s">
        <v>196</v>
      </c>
      <c r="C62" s="53"/>
      <c r="D62" s="54"/>
      <c r="E62" s="55">
        <f>E63</f>
        <v>9000</v>
      </c>
    </row>
    <row r="63" spans="1:5" ht="12.75">
      <c r="A63" s="50"/>
      <c r="B63" s="53" t="s">
        <v>197</v>
      </c>
      <c r="C63" s="53" t="s">
        <v>177</v>
      </c>
      <c r="D63" s="54" t="s">
        <v>162</v>
      </c>
      <c r="E63" s="55">
        <v>9000</v>
      </c>
    </row>
    <row r="64" spans="1:5" ht="12.75">
      <c r="A64" s="50"/>
      <c r="B64" s="53"/>
      <c r="C64" s="53"/>
      <c r="D64" s="54"/>
      <c r="E64" s="55"/>
    </row>
    <row r="65" spans="1:5" s="52" customFormat="1" ht="12.75">
      <c r="A65" s="50" t="s">
        <v>39</v>
      </c>
      <c r="B65" s="50" t="s">
        <v>90</v>
      </c>
      <c r="C65" s="50"/>
      <c r="D65" s="47"/>
      <c r="E65" s="51">
        <f>E66</f>
        <v>44100</v>
      </c>
    </row>
    <row r="66" spans="1:5" ht="12.75">
      <c r="A66" s="50"/>
      <c r="B66" s="53" t="s">
        <v>198</v>
      </c>
      <c r="C66" s="53"/>
      <c r="D66" s="54"/>
      <c r="E66" s="55">
        <f>E67+E68+E69+E70+E71</f>
        <v>44100</v>
      </c>
    </row>
    <row r="67" spans="1:5" ht="12.75">
      <c r="A67" s="50"/>
      <c r="B67" s="53" t="s">
        <v>199</v>
      </c>
      <c r="C67" s="53" t="s">
        <v>177</v>
      </c>
      <c r="D67" s="54" t="s">
        <v>162</v>
      </c>
      <c r="E67" s="55">
        <v>8500</v>
      </c>
    </row>
    <row r="68" spans="1:5" ht="22.5">
      <c r="A68" s="50"/>
      <c r="B68" s="53" t="s">
        <v>200</v>
      </c>
      <c r="C68" s="53" t="s">
        <v>177</v>
      </c>
      <c r="D68" s="54" t="s">
        <v>162</v>
      </c>
      <c r="E68" s="55">
        <v>9800</v>
      </c>
    </row>
    <row r="69" spans="1:5" ht="12.75">
      <c r="A69" s="50"/>
      <c r="B69" s="53" t="s">
        <v>201</v>
      </c>
      <c r="C69" s="53" t="s">
        <v>177</v>
      </c>
      <c r="D69" s="54" t="s">
        <v>162</v>
      </c>
      <c r="E69" s="55">
        <v>7000</v>
      </c>
    </row>
    <row r="70" spans="1:5" ht="12.75">
      <c r="A70" s="50" t="s">
        <v>42</v>
      </c>
      <c r="B70" s="53" t="s">
        <v>202</v>
      </c>
      <c r="C70" s="53" t="s">
        <v>177</v>
      </c>
      <c r="D70" s="54" t="s">
        <v>162</v>
      </c>
      <c r="E70" s="55">
        <v>9000</v>
      </c>
    </row>
    <row r="71" spans="1:5" ht="12.75">
      <c r="A71" s="50"/>
      <c r="B71" s="53" t="s">
        <v>203</v>
      </c>
      <c r="C71" s="53" t="s">
        <v>177</v>
      </c>
      <c r="D71" s="54" t="s">
        <v>162</v>
      </c>
      <c r="E71" s="55">
        <v>9800</v>
      </c>
    </row>
    <row r="72" spans="1:5" ht="12.75">
      <c r="A72" s="50"/>
      <c r="B72" s="53"/>
      <c r="C72" s="53"/>
      <c r="D72" s="54"/>
      <c r="E72" s="55"/>
    </row>
    <row r="73" spans="1:5" s="52" customFormat="1" ht="22.5">
      <c r="A73" s="50"/>
      <c r="B73" s="50" t="s">
        <v>94</v>
      </c>
      <c r="C73" s="50"/>
      <c r="D73" s="47"/>
      <c r="E73" s="51">
        <f>E74</f>
        <v>2300000</v>
      </c>
    </row>
    <row r="74" spans="1:5" ht="12.75">
      <c r="A74" s="50"/>
      <c r="B74" s="53" t="s">
        <v>204</v>
      </c>
      <c r="C74" s="53"/>
      <c r="D74" s="54"/>
      <c r="E74" s="55">
        <f>E75</f>
        <v>2300000</v>
      </c>
    </row>
    <row r="75" spans="1:5" ht="22.5">
      <c r="A75" s="50"/>
      <c r="B75" s="53" t="s">
        <v>205</v>
      </c>
      <c r="C75" s="53" t="s">
        <v>206</v>
      </c>
      <c r="D75" s="54" t="s">
        <v>162</v>
      </c>
      <c r="E75" s="55">
        <v>2300000</v>
      </c>
    </row>
    <row r="76" spans="1:5" ht="12.75">
      <c r="A76" s="50"/>
      <c r="B76" s="53"/>
      <c r="C76" s="53"/>
      <c r="D76" s="54"/>
      <c r="E76" s="55"/>
    </row>
    <row r="77" spans="1:5" s="52" customFormat="1" ht="12.75">
      <c r="A77" s="50"/>
      <c r="B77" s="50" t="s">
        <v>103</v>
      </c>
      <c r="C77" s="50"/>
      <c r="D77" s="47"/>
      <c r="E77" s="51">
        <f>E78</f>
        <v>45000</v>
      </c>
    </row>
    <row r="78" spans="1:5" ht="12.75">
      <c r="A78" s="50"/>
      <c r="B78" s="53" t="s">
        <v>207</v>
      </c>
      <c r="C78" s="53"/>
      <c r="D78" s="54"/>
      <c r="E78" s="55">
        <f>E79+E80</f>
        <v>45000</v>
      </c>
    </row>
    <row r="79" spans="1:5" ht="22.5">
      <c r="A79" s="59"/>
      <c r="B79" s="53" t="s">
        <v>208</v>
      </c>
      <c r="C79" s="53" t="s">
        <v>209</v>
      </c>
      <c r="D79" s="54" t="s">
        <v>162</v>
      </c>
      <c r="E79" s="55">
        <v>10000</v>
      </c>
    </row>
    <row r="80" spans="1:5" ht="45">
      <c r="A80" s="59"/>
      <c r="B80" s="46" t="s">
        <v>210</v>
      </c>
      <c r="C80" s="53" t="s">
        <v>211</v>
      </c>
      <c r="D80" s="54" t="s">
        <v>162</v>
      </c>
      <c r="E80" s="55">
        <v>35000</v>
      </c>
    </row>
    <row r="81" spans="1:5" ht="12.75">
      <c r="A81" s="59"/>
      <c r="B81" s="53"/>
      <c r="C81" s="53"/>
      <c r="D81" s="54"/>
      <c r="E81" s="55"/>
    </row>
    <row r="82" spans="1:5" s="52" customFormat="1" ht="12.75">
      <c r="A82"/>
      <c r="B82" s="50" t="s">
        <v>212</v>
      </c>
      <c r="C82" s="50"/>
      <c r="D82" s="47"/>
      <c r="E82" s="51">
        <f>E10+E24+E29+E36+E62+E65+E73+E77</f>
        <v>12526597</v>
      </c>
    </row>
    <row r="83" ht="12.75">
      <c r="B83" s="60"/>
    </row>
    <row r="84" ht="12.75">
      <c r="B84" s="60"/>
    </row>
    <row r="85" spans="2:3" ht="12.75">
      <c r="B85" s="60"/>
      <c r="C85" t="s">
        <v>106</v>
      </c>
    </row>
    <row r="86" ht="12.75">
      <c r="B86" s="60"/>
    </row>
    <row r="87" ht="12.75">
      <c r="B87" s="60"/>
    </row>
    <row r="88" spans="2:6" ht="12.75">
      <c r="B88" s="60"/>
      <c r="C88" t="s">
        <v>131</v>
      </c>
      <c r="F88" s="61"/>
    </row>
    <row r="89" ht="12.75">
      <c r="B89" s="60"/>
    </row>
    <row r="90" ht="12.75">
      <c r="B90" s="60"/>
    </row>
    <row r="91" ht="12.75">
      <c r="B91" s="60"/>
    </row>
    <row r="92" ht="12.75">
      <c r="B92" s="60"/>
    </row>
    <row r="93" ht="12.75">
      <c r="B93" s="60"/>
    </row>
    <row r="94" ht="12.75">
      <c r="B94" s="60"/>
    </row>
    <row r="95" ht="12.75">
      <c r="B95" s="60"/>
    </row>
    <row r="96" ht="12.75">
      <c r="B96" s="60"/>
    </row>
    <row r="97" ht="12.75">
      <c r="B97" s="60"/>
    </row>
    <row r="98" ht="12.75">
      <c r="B98" s="60"/>
    </row>
    <row r="99" ht="12.75">
      <c r="B99" s="60"/>
    </row>
    <row r="100" ht="12.75">
      <c r="B100" s="60"/>
    </row>
    <row r="101" ht="12.75">
      <c r="B101" s="60"/>
    </row>
    <row r="102" ht="12.75">
      <c r="B102" s="60"/>
    </row>
    <row r="103" ht="12.75">
      <c r="B103" s="60"/>
    </row>
    <row r="104" ht="12.75">
      <c r="B104" s="60"/>
    </row>
    <row r="105" ht="12.75">
      <c r="B105" s="60"/>
    </row>
    <row r="106" ht="12.75">
      <c r="B106" s="60"/>
    </row>
    <row r="107" ht="12.75">
      <c r="B107" s="60"/>
    </row>
  </sheetData>
  <mergeCells count="1">
    <mergeCell ref="A6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2004-12-06T11:42:12Z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