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tabRatio="749" activeTab="8"/>
  </bookViews>
  <sheets>
    <sheet name="zał.1" sheetId="1" r:id="rId1"/>
    <sheet name="zał.2" sheetId="2" r:id="rId2"/>
    <sheet name="zał.2a" sheetId="3" r:id="rId3"/>
    <sheet name="Zał.4" sheetId="4" r:id="rId4"/>
    <sheet name="Zał.5" sheetId="5" r:id="rId5"/>
    <sheet name="Zał.6" sheetId="6" r:id="rId6"/>
    <sheet name="Zał.7" sheetId="7" r:id="rId7"/>
    <sheet name="Zał.8" sheetId="8" r:id="rId8"/>
    <sheet name="Zał.10" sheetId="9" r:id="rId9"/>
    <sheet name="Zał.11" sheetId="10" r:id="rId10"/>
    <sheet name="Zał.12" sheetId="11" r:id="rId11"/>
    <sheet name="Zał.13" sheetId="12" r:id="rId12"/>
    <sheet name="Zał.14" sheetId="13" r:id="rId13"/>
  </sheets>
  <definedNames>
    <definedName name="_xlnm.Print_Area" localSheetId="0">'zał.1'!$A$2:$L$87</definedName>
    <definedName name="_xlnm.Print_Area" localSheetId="4">'Zał.5'!$A$1:$H$105</definedName>
  </definedNames>
  <calcPr fullCalcOnLoad="1"/>
</workbook>
</file>

<file path=xl/sharedStrings.xml><?xml version="1.0" encoding="utf-8"?>
<sst xmlns="http://schemas.openxmlformats.org/spreadsheetml/2006/main" count="1103" uniqueCount="594">
  <si>
    <t>Wydział Strategii i Rozwoju Miasta</t>
  </si>
  <si>
    <t>Wydział Urbanistyki i Architektury</t>
  </si>
  <si>
    <t>Wydział Ochrony Środowiska i Rolnictwa</t>
  </si>
  <si>
    <t>Wydział Geodezji Kartografii,  Katastru i Gospodarki Nieruchomościami</t>
  </si>
  <si>
    <t>Wydział Zarządzania Kryzysowego Ochrony Ludności i Spraw Obronnych</t>
  </si>
  <si>
    <t>Wydział Inwestycji i Zarządu Drogami</t>
  </si>
  <si>
    <t>Zespół Szkolno - Przedszkolny w Bronowie</t>
  </si>
  <si>
    <t>Zespół Szkoł w Ligocie</t>
  </si>
  <si>
    <t>Zespół Szkół w Zabrzegu</t>
  </si>
  <si>
    <t>Przedszkole Publiczne w Zabrzegu</t>
  </si>
  <si>
    <t>Wpłaty gmin na rzecz izb rolniczych w wysokosci 2 % uzyskanych wpływów z podatku rolnego</t>
  </si>
  <si>
    <t>Świadczenia rodzinne, zaliczka alimentacyjna oraz składki na ubezpieczenia emerytalne i rentowe z ubezpieczenia społecznego</t>
  </si>
  <si>
    <t>Składki na ubezpieczenie zdrowotne opłacane za osoby pobierające niektóre świadczenia z pomocy społecznej, niektóre świadczenia rodzinne oraz za osoby uczestniczące w zajęciach w centrum integracji społecznej</t>
  </si>
  <si>
    <t>(Kultura sztuka, ochrona dóbr kultury i tradycji)</t>
  </si>
  <si>
    <t>Zadania w zakresie kultury fizycznej i sportu</t>
  </si>
  <si>
    <t>(Upowszechnianie kultury fizycznej i sportu)</t>
  </si>
  <si>
    <t xml:space="preserve">z dnia  19 stycznia 2010 r.       </t>
  </si>
  <si>
    <t>Dotacje celowe otrzymane z budżetu państwa na realizację zadań bieżących z zakresu administracji rządowej oraz innych zadań zleconych gminie (związkom gmin) ustawami</t>
  </si>
  <si>
    <t xml:space="preserve">Dotacje celowe otrzymane z budżetu państwa na realizację własnych zadań bieżących gmin (związków gmin) </t>
  </si>
  <si>
    <t xml:space="preserve">Dotacje celowe otrzymane z budżetu państwa na realizację własnych zadań bieżących gmin (związków gmin)  </t>
  </si>
  <si>
    <t xml:space="preserve">                                                       do uchwały budżetowej Nr XL/366/10</t>
  </si>
  <si>
    <t>10.</t>
  </si>
  <si>
    <t>Załącznik Nr 10 - po zmianach</t>
  </si>
  <si>
    <t>Załącznik Nr 5 - po zmianach</t>
  </si>
  <si>
    <t>Załącznik Nr 6 - po zmianach</t>
  </si>
  <si>
    <t>Załącznik Nr 14 - po zmianach</t>
  </si>
  <si>
    <t xml:space="preserve">                                                       z dnia 19 stycznia 2010 r.</t>
  </si>
  <si>
    <t>Gospodarka komunalna i ochrona środowiska</t>
  </si>
  <si>
    <t>Osiedle "Barbara"</t>
  </si>
  <si>
    <t>Osiedle "Renardowice"</t>
  </si>
  <si>
    <t>Osiedle "Północ"</t>
  </si>
  <si>
    <t>Osiedle "Dziedzice"</t>
  </si>
  <si>
    <t>Osiedle "Centrum"</t>
  </si>
  <si>
    <t>Osiedle "Lesisko"</t>
  </si>
  <si>
    <t>Osiedle "Tomaszówka"</t>
  </si>
  <si>
    <t>Osiedle "Południe"</t>
  </si>
  <si>
    <t>Osiedle "Czechowice Górne"</t>
  </si>
  <si>
    <t>Nowoczesna komunikacja w Czechowicach-Dziedzicach</t>
  </si>
  <si>
    <t>Nowoczesna komunikacja w Czechowicach-Dziedzicach - zakup autobusów oraz wdrożenie systemu zarządzania flotą</t>
  </si>
  <si>
    <t>Program operacyjny: Kapitał ludzki Priorytet VII, działanie 7.1 Rozwój i upowszechnianie aktywnej integracji poddziałanie 7.1.1. - Rozwój i upowszechnianie aktywnej integracji przez ośrodki pomocy społecznej Projekt pt. "Pomagać aktywnie - promocja aktywnej integracji w Gminie Czechowice-Dziedzice</t>
  </si>
  <si>
    <t>Budowa obiektu sportowego – budowa otwartego kompleksu rekreacyjno – sportowego w Bronowie</t>
  </si>
  <si>
    <t>Odpłatność za żywienie dzieci i personelu w przedszkolach</t>
  </si>
  <si>
    <t>Stypendia dla uczniów</t>
  </si>
  <si>
    <t>Różne opłaty i składki</t>
  </si>
  <si>
    <t>Zakup pomocy naukowych, dydaktycznych i książek</t>
  </si>
  <si>
    <t>Usuwanie skutków klęsk żywiołowych</t>
  </si>
  <si>
    <t>Wybory Prezydenta Rzeczypospolitej Polskiej</t>
  </si>
  <si>
    <t>Koszty postępowania sądowego i prokuratorskiego</t>
  </si>
  <si>
    <t xml:space="preserve">Zwrot dotacji oraz płatności, w tym wykorzystanych niezgodnie z przeznaczeniem lub wykorzystanych z naruszeniem procedur o których mowa w art. 184 ustawy, pobranych nienależnie lub w nadmiernej wysokości 
</t>
  </si>
  <si>
    <t>Utrzymanie zieleni w miastach i gminach</t>
  </si>
  <si>
    <t>środki na dofinansowanie własnych inwestycji gmin (związków gmin), powiatów (związków powiatów), samorządów województw, pozyskane z innych źródeł</t>
  </si>
  <si>
    <t>0690</t>
  </si>
  <si>
    <t>Wpływy z różnych opłat</t>
  </si>
  <si>
    <t>Wpływy z różnych dochodów</t>
  </si>
  <si>
    <t>0980</t>
  </si>
  <si>
    <t>Wpływy z tytułu zwrotów wypłaconych świadczeń z funduszu alimentacyjnego</t>
  </si>
  <si>
    <t>Wpływy z usług</t>
  </si>
  <si>
    <t>Dotacja celowa z budżetu dla pozostałych jednostek zaliczanych do sektora finansów publicznych</t>
  </si>
  <si>
    <t>Urzędy naczelnych organów władzy państwowej kontroli i ochrony prawa oraz sądownictwa</t>
  </si>
  <si>
    <t xml:space="preserve">Urzędy naczelnych organów władzy państwowej kontroli i ochrony prawa </t>
  </si>
  <si>
    <t>Prace geodezyjne i kartograficzne (nieinwestycyjne)</t>
  </si>
  <si>
    <t>Gospodarka komunalna i ochrona środowiska</t>
  </si>
  <si>
    <t>Ochrona powietrza atmosferycznego i klimatu</t>
  </si>
  <si>
    <t>Dotacje celowe przekazane dla powiatu na inwestycje i zakupy inwestycyjne realizowane na podstawie porozumień (umów) między jednostkami samorządu terytorialnego</t>
  </si>
  <si>
    <t>Dotacja celowa na pomoc finansową udzielaną między jednostkami samorządu terytorialnego na na dofinansowanie własnych zadań bieżących</t>
  </si>
  <si>
    <t>Dotacje celowe z budżetu na finansowanie lub dofinansowanie kosztów realizacji inwestycji i zakupów inwestycyjnych jednostek niezaliczanych do sektora finansów publicznych</t>
  </si>
  <si>
    <t>Biuro do Spraw Profilaktyki i Przeciwdziałania Uzależnieniom</t>
  </si>
  <si>
    <t>Wykonywanie interwencyjnych analiz i prac w przypadku wystąpienia zagrożenia w środowisku, wspomaganie systemów kontrolno-pomiarowych, inne zadania służące ochronie środowiska</t>
  </si>
  <si>
    <t>opłaty za wypisy z ewidencji gruntów i wgląd do dokumentacji</t>
  </si>
  <si>
    <t>Sołectwo Zabrzeg</t>
  </si>
  <si>
    <t>Sołectwo Bronów</t>
  </si>
  <si>
    <t>Sołectwo Ligota</t>
  </si>
  <si>
    <t>Badania monitoringowe wód, emisja i skład gazu składowiskowego, wielkość opadu atmosferycznego, wywóz odcieków, likwidacja pizometru P 7, wywóz odpadów ropopochodnych (wraz z badaniami), utrzymanie terenu za ogrodzeniem składowiska wraz z utrzymaniem i pielęgnacją rowu biegnącego wzdłuż torów kolejowych oraz pielęgnacja zrekultywowanego terenu (3,405ha) i terenu niezrekultywowanego</t>
  </si>
  <si>
    <t>Gminny plac zabaw w Zabrzegu</t>
  </si>
  <si>
    <t xml:space="preserve">Rekultywacja składowiska odpadów </t>
  </si>
  <si>
    <t>Rady Miejskiej w Czechowicach-Dziedzicach</t>
  </si>
  <si>
    <t>Lp.</t>
  </si>
  <si>
    <t>Wyszczególnienie</t>
  </si>
  <si>
    <t>w tym:</t>
  </si>
  <si>
    <t>2.</t>
  </si>
  <si>
    <t>Dział 600 Transport i łączność</t>
  </si>
  <si>
    <t>3.</t>
  </si>
  <si>
    <t>4.</t>
  </si>
  <si>
    <t>5.</t>
  </si>
  <si>
    <t>Dział 750 Administracja publiczna</t>
  </si>
  <si>
    <t>6.</t>
  </si>
  <si>
    <t>7.</t>
  </si>
  <si>
    <t>Dział 754 Bezpieczeństwo publiczne i ochrona przeciwpożarowa</t>
  </si>
  <si>
    <t>8.</t>
  </si>
  <si>
    <t>9.</t>
  </si>
  <si>
    <t>Dział 801 Oświata i wychowanie</t>
  </si>
  <si>
    <t>Dział 852 Pomoc społeczna</t>
  </si>
  <si>
    <t>Dział 900 Gospodarka komunalna i ochrona środowiska</t>
  </si>
  <si>
    <t>Dział 921 Kultura i ochrona dziedzictwa narodowego</t>
  </si>
  <si>
    <t>Dział 926 Kultura fizyczna i sport</t>
  </si>
  <si>
    <t>Przewodniczący Rady Miejskiej</t>
  </si>
  <si>
    <t>mgr Marek Kwaśny</t>
  </si>
  <si>
    <t>1.</t>
  </si>
  <si>
    <t>a/</t>
  </si>
  <si>
    <t>b/</t>
  </si>
  <si>
    <t>DOCHODY I WYDATKI ZWIĄZANE Z ZADANIAMI WŁASNYMI I ZLECONYMI JEDNOSTKOM SAMORZĄDU TERYTORIALNEGO</t>
  </si>
  <si>
    <t>L.p.</t>
  </si>
  <si>
    <t>Dział</t>
  </si>
  <si>
    <t>Rozdział</t>
  </si>
  <si>
    <t>§</t>
  </si>
  <si>
    <t>Nazwa</t>
  </si>
  <si>
    <t>Planowane dochody</t>
  </si>
  <si>
    <t>Planowane wydatki</t>
  </si>
  <si>
    <t>Kwota dochodów do odprowadzenia do budżetu państwa</t>
  </si>
  <si>
    <t>Administracja publiczna</t>
  </si>
  <si>
    <t>Urzędy wojewódzkie</t>
  </si>
  <si>
    <t>Dotacje celowe otrzymane z budżetu państwa na realizację zadań bieżących z zakresu administracji rządowej oraz innych zadań zleconych gminie (związkom gmin) ustawami</t>
  </si>
  <si>
    <t>Wynagrodzenia osobowe pracowników</t>
  </si>
  <si>
    <t>Dodatkowe wynagrodzenie roczne</t>
  </si>
  <si>
    <t>Składki na ubezpieczenia społeczne</t>
  </si>
  <si>
    <t>Składki na Fundusz Pracy</t>
  </si>
  <si>
    <t xml:space="preserve">Wynagrodzenia bezosobowe </t>
  </si>
  <si>
    <t>Zakup materiałów i wyposażenia</t>
  </si>
  <si>
    <t>Pomoc społeczna</t>
  </si>
  <si>
    <t>Świadczenia rodzinne, zaliczka alimentacyjna oraz składki na ubezpieczenia emerytalne i rentowe z ubezpieczenia społecznego</t>
  </si>
  <si>
    <t>Wydatki osobowe niezaliczone do wynagrodzeń</t>
  </si>
  <si>
    <t>Świadczenia społeczne</t>
  </si>
  <si>
    <t>Zakup usług zdrowotnych</t>
  </si>
  <si>
    <t>Zakup usług pozostałych</t>
  </si>
  <si>
    <t>Opłaty z tytułu zakupu usług telekomunikacyjnych telefonii stacjonarnej</t>
  </si>
  <si>
    <t>Podróże służbowe krajowe</t>
  </si>
  <si>
    <t>Szkolenia pracowników niebędących członkami korpusu służby cywilnej</t>
  </si>
  <si>
    <t>Zakup akcesoriów komputerowych, w tym programów i licencji</t>
  </si>
  <si>
    <t>Składki na ubezpieczenie zdrowotne opłacane za osoby pobierające niektóre świadczenia z pomocy społecznej oraz niektóre świadczenia rodzinne</t>
  </si>
  <si>
    <t>Składki na ubezpieczenie zdrowotne</t>
  </si>
  <si>
    <t>Zasiłki i pomoc w naturze oraz składki na ubezpieczenia emerytalne i rentowe</t>
  </si>
  <si>
    <t>Ośrodki pomocy społecznej</t>
  </si>
  <si>
    <t>Usługi opiekuńcze i specjalistyczne usługi opiekuńcze</t>
  </si>
  <si>
    <t>Odpisy na zakładowy fundusz świadczeń socjalnych</t>
  </si>
  <si>
    <t>Pozostała działalność</t>
  </si>
  <si>
    <t>OGÓŁEM:</t>
  </si>
  <si>
    <t xml:space="preserve">DOCHODY I WYDATKI ZWIĄZANE Z ZADANIAMI REALIZOWANYMI NA PODSTAWIE 
POROZUMIEŃ MIĘDZY JEDNOSTKAMI SAMORZĄDU TERYTORIALNEGO                             </t>
  </si>
  <si>
    <t>Transport i łączność</t>
  </si>
  <si>
    <t>Drogi publiczne powiatowe</t>
  </si>
  <si>
    <t>Dotacje celowe otrzymane z powiatu na zadania bieżące realizowane na podstawie porozumień (umów) między jednostkami samorządu terytorialnego</t>
  </si>
  <si>
    <t>Bezpieczeństwo publiczne i ochrona przeciwpożarowa</t>
  </si>
  <si>
    <t>Oczyszczanie miast i wsi</t>
  </si>
  <si>
    <t xml:space="preserve">Kwota zł </t>
  </si>
  <si>
    <t>I.</t>
  </si>
  <si>
    <t>DOCHODY BUDŻETU</t>
  </si>
  <si>
    <t>II.</t>
  </si>
  <si>
    <t>WYDATKI BUDŻETU</t>
  </si>
  <si>
    <t>III.</t>
  </si>
  <si>
    <t>DEFICYT BUDŻETOWY (I-II)</t>
  </si>
  <si>
    <t>IV.</t>
  </si>
  <si>
    <t>FINANSOWANIE DEFICYTU BUDŻETOWEGO (1-2)</t>
  </si>
  <si>
    <t>Przychody ogółem:
z tego:</t>
  </si>
  <si>
    <t>A.</t>
  </si>
  <si>
    <t>nadwyżka budżetowa</t>
  </si>
  <si>
    <t>B.</t>
  </si>
  <si>
    <t>wolne środki</t>
  </si>
  <si>
    <t>C.</t>
  </si>
  <si>
    <t>z pożyczek</t>
  </si>
  <si>
    <t>D.</t>
  </si>
  <si>
    <t>z kredytów</t>
  </si>
  <si>
    <t>Rozchody ogółem
z tego:</t>
  </si>
  <si>
    <t>Spłata kredytów</t>
  </si>
  <si>
    <t>Spłata pożyczek</t>
  </si>
  <si>
    <t xml:space="preserve"> </t>
  </si>
  <si>
    <t>Urząd Miejski</t>
  </si>
  <si>
    <t>AZK</t>
  </si>
  <si>
    <t>010</t>
  </si>
  <si>
    <t>Rolnictwo i łowiectwo</t>
  </si>
  <si>
    <t>01030</t>
  </si>
  <si>
    <t>Izby rolnicze</t>
  </si>
  <si>
    <t>Oświata i wychowanie</t>
  </si>
  <si>
    <t>Przedszkola</t>
  </si>
  <si>
    <t>Ochrona zdrowia</t>
  </si>
  <si>
    <t>Zwalczanie narkomanii</t>
  </si>
  <si>
    <t>Dotacja celowa z budżetu na finansowanie lub dofinansowanie zadań zleconych do realizacji fundacjom</t>
  </si>
  <si>
    <t>Dotacja celowa z budżetu na finansowanie lub dofinansowanie zadań zleconych do realizacji stowarzyszeniom</t>
  </si>
  <si>
    <t>Dotacja celowa z budżetu na finansowanie lub dofinansowanie zadań zleconych do realizacji pozostałym jednostkom niezaliczanym do sektora finansów publicznych</t>
  </si>
  <si>
    <t>Przeciwdziałanie alkoholizmowi</t>
  </si>
  <si>
    <t>Załącznik Nr 8</t>
  </si>
  <si>
    <t>wg ludności</t>
  </si>
  <si>
    <t>wg obszaru</t>
  </si>
  <si>
    <t>razem</t>
  </si>
  <si>
    <t>rozdz.60016 Drogi publiczne gminne</t>
  </si>
  <si>
    <t>rozdz.75412 Ochotnicze straże pożarne</t>
  </si>
  <si>
    <t>rozdz.80101 Szkoły podstawowe</t>
  </si>
  <si>
    <t>rozdz.80103 Oddziały przedszkolne w szkołach podstawowych</t>
  </si>
  <si>
    <t>rozdz.80104 Przedszkola</t>
  </si>
  <si>
    <t>rozdz.80110 Gimnazja</t>
  </si>
  <si>
    <t>rozdz.85295 Pozostała działalność</t>
  </si>
  <si>
    <t>rozdz.90015 Oświetlenie ulic, placów i dróg</t>
  </si>
  <si>
    <t>rozdz.92109 Domy i ośrodki kultury, świetlice i kluby</t>
  </si>
  <si>
    <t>rozdz.92195 Pozostała działalność</t>
  </si>
  <si>
    <t>rozdz.92695 Pozostała działalność</t>
  </si>
  <si>
    <t>Nazwa zakładu budżetowego</t>
  </si>
  <si>
    <t>Klasyfikacja Budżetowa</t>
  </si>
  <si>
    <t>Stan środków obrotowych na 01.01.</t>
  </si>
  <si>
    <t>Przychody</t>
  </si>
  <si>
    <t>Wydatki</t>
  </si>
  <si>
    <t>Stan środków obrotowych na 31.12.</t>
  </si>
  <si>
    <t>Razem dochody</t>
  </si>
  <si>
    <t>Razem wydatki</t>
  </si>
  <si>
    <t>Przychody własne</t>
  </si>
  <si>
    <t>Dotacje</t>
  </si>
  <si>
    <t>Wpłaty do budżetu</t>
  </si>
  <si>
    <t>Wydatki inwestycyjne</t>
  </si>
  <si>
    <t>przedmiotowe</t>
  </si>
  <si>
    <t>celowe</t>
  </si>
  <si>
    <t>Przedsiębiorstwo Komunikacji Miejskiej</t>
  </si>
  <si>
    <t>% (poz.4:3)</t>
  </si>
  <si>
    <t>Ogółem wozokilometrów</t>
  </si>
  <si>
    <t>Ogółem koszty działalności bieżącej</t>
  </si>
  <si>
    <t>Koszt 1 wozokilometra</t>
  </si>
  <si>
    <t>Wpływy własne</t>
  </si>
  <si>
    <t>Dotacja</t>
  </si>
  <si>
    <t>Załącznik Nr 11</t>
  </si>
  <si>
    <t>Stan środków na 01.01.</t>
  </si>
  <si>
    <t>środki pieniężne</t>
  </si>
  <si>
    <t>należności</t>
  </si>
  <si>
    <t>zobowiązania</t>
  </si>
  <si>
    <t>Planowane przychody</t>
  </si>
  <si>
    <t>20% wpływów z tytułu opłat i kar za pozostałe rodzaje korzystania ze środowiska i wprowadzenia w nim zmian oraz szczególne rodzaje korzystania z wód i urządzeń wodnych</t>
  </si>
  <si>
    <t>Ogółem kwota</t>
  </si>
  <si>
    <t>Urządzenie i utrzymanie zieleni, zadrzewień oraz parków ustanowionych przez Radę Miejską</t>
  </si>
  <si>
    <t>Inne zadania służące ochronie środowiska wynikające z zasady zrównoważonego rozwoju w gminie</t>
  </si>
  <si>
    <t>Gospodarka odpadami</t>
  </si>
  <si>
    <t>Realizacja zadań wynikających z planu gospodarki odpadami</t>
  </si>
  <si>
    <t>wywóz azbestu</t>
  </si>
  <si>
    <t>zorganizowanie zbiórki odpadów niebezpiecznych, wielkogabarytowych</t>
  </si>
  <si>
    <t xml:space="preserve">Rekultywacja składowiska odpadów przy ul.Bestwińskiej </t>
  </si>
  <si>
    <t>Rekultywacja składowiska odpadów</t>
  </si>
  <si>
    <t>Stan funduszu na 31.12.</t>
  </si>
  <si>
    <t>Załącznik Nr 12</t>
  </si>
  <si>
    <t>Nazwa dochodów własnych</t>
  </si>
  <si>
    <t>Klasyfikacja 
Dz.  Rozdz.</t>
  </si>
  <si>
    <t>Stan środków pieniężnych na 01.01.</t>
  </si>
  <si>
    <t>Stan środków pieniężnych na 31.12.</t>
  </si>
  <si>
    <t>Dz.801 rozdz.80104</t>
  </si>
  <si>
    <t>% (poz.2:1)</t>
  </si>
  <si>
    <t>Odpłatność za żywienie dzieci, młodzieży i personelu w stołówkach szkolnych</t>
  </si>
  <si>
    <t>Dz.801 rozdz.80148</t>
  </si>
  <si>
    <t>% (poz.5:4)</t>
  </si>
  <si>
    <t>% (5:4)</t>
  </si>
  <si>
    <t>Stan funduszu na początek roku</t>
  </si>
  <si>
    <t>opłaty za uzgodnienia dokumentacji projektowych</t>
  </si>
  <si>
    <t>opłaty za zgłoszenia robót geodezyjnych oraz ze sprzedaży i udostępnienia map oraz innych materiałów z zasobu</t>
  </si>
  <si>
    <t>inne (odsetki bankowe)</t>
  </si>
  <si>
    <t>Odprowadzenia:</t>
  </si>
  <si>
    <t>odprowadzenie 10% wpływów na fundusz centalny (CFGZGIK)</t>
  </si>
  <si>
    <t>odprowadzenie 10% wpływów na fundusz wojewódzki (WFGZGIK)</t>
  </si>
  <si>
    <t>Wydatki bieżące (własne)</t>
  </si>
  <si>
    <t>Stan funduszu na koniec roku</t>
  </si>
  <si>
    <t>Kredyty:</t>
  </si>
  <si>
    <t>600</t>
  </si>
  <si>
    <t>60014</t>
  </si>
  <si>
    <t>754</t>
  </si>
  <si>
    <t>Plan finansowy na 2009r.</t>
  </si>
  <si>
    <t>Dotacje przekazane z funduszy celowych na realizację zadań bieżących dla jednostek niezaliczanych do sektora finansów publicznych</t>
  </si>
  <si>
    <t>100% wpływów za odbieranie odpadów komunalnych i opróżnianie zbiorników bezodpływowych</t>
  </si>
  <si>
    <t>Odbiór odpadów komunalnych, opróżnianie zbiorników bezodpływowych</t>
  </si>
  <si>
    <t>likwidacja dzikich wysypisk</t>
  </si>
  <si>
    <t xml:space="preserve">                        mgr Marek Kwaśny</t>
  </si>
  <si>
    <t>75412</t>
  </si>
  <si>
    <t>Ochotnicze straże pożarne</t>
  </si>
  <si>
    <t>Gimnazja</t>
  </si>
  <si>
    <t>Zakup materiałów papierniczych do sprzętu drukarskiego i urządzeń kserograficznych</t>
  </si>
  <si>
    <t>% rubr.5/4</t>
  </si>
  <si>
    <t>Licea profilowane</t>
  </si>
  <si>
    <t>Dotacja podmiotowa dla niepublicznej jednostki systemu oświaty</t>
  </si>
  <si>
    <t>Dotacja celowa na finansowanie lub dofinansowanie zadań zleconych do realizacji stowarzyszeniom</t>
  </si>
  <si>
    <t>Dotacje celowe przekazane gminie na zadania bieżące realizowane na podstawie porozumień (umów) między jednostkami samorządu terytorialnego</t>
  </si>
  <si>
    <t>rozdz.75022 Rady gmin (miast i miast na prawach powiatu)</t>
  </si>
  <si>
    <t>rozdz. 75095 Pozostała działalność</t>
  </si>
  <si>
    <t>rozdz.758 Rózne rozliczenia</t>
  </si>
  <si>
    <t>Rozdz.75818 Rezerwy ogólne i celowe</t>
  </si>
  <si>
    <t>rozdz.90004 Utrzymanie zieleni w miastach i gminach</t>
  </si>
  <si>
    <t>Dział 851 Ochrona zdrowia</t>
  </si>
  <si>
    <t>rozdz.85154 Przeciwdziałanie alkoholizmowi</t>
  </si>
  <si>
    <t>Kultura i ochrona dziedzictwa narodowego</t>
  </si>
  <si>
    <t>Domy i ośrodki kultury, świetlice i kluby</t>
  </si>
  <si>
    <t>Dotacja podmiotowa z budżetu dla samorządowej instytucji kultury</t>
  </si>
  <si>
    <t>Biblioteki</t>
  </si>
  <si>
    <t xml:space="preserve">     mgr Marek Kwaśny</t>
  </si>
  <si>
    <t xml:space="preserve">      mgr Marek Kwaśny</t>
  </si>
  <si>
    <t xml:space="preserve">                                                          mgr Marek Kwaśny</t>
  </si>
  <si>
    <t>pokrycie deficytu i rozchodów</t>
  </si>
  <si>
    <t xml:space="preserve">Planowane przychody </t>
  </si>
  <si>
    <t xml:space="preserve">Planowane wydatki </t>
  </si>
  <si>
    <t xml:space="preserve">                                                       Rady Miejskiej w Czechowicach-Dziedzicach</t>
  </si>
  <si>
    <t>Postęp biologiczny w produkcji zwierzęcej</t>
  </si>
  <si>
    <t xml:space="preserve">WYKAZ DOTACJI                           </t>
  </si>
  <si>
    <t>01020</t>
  </si>
  <si>
    <t xml:space="preserve">Dotacja celowa z budżetu na finansowanie lub dofinansowanie zadań zleconych do realizacji pozostałym jednostkom niezaliczanym do sektora finansów publicznych </t>
  </si>
  <si>
    <t>Kultura fizyczna i sport</t>
  </si>
  <si>
    <t>Zadania w zakresie kultury fizycznej i sportu</t>
  </si>
  <si>
    <t>(Ratownictwo i ochrona ludności)</t>
  </si>
  <si>
    <t>(Działanie na rzecz osób niepełnosprawnych)</t>
  </si>
  <si>
    <t>Pozostałe zadania w zakresie kultury</t>
  </si>
  <si>
    <t>Edukacyjna opieka wychowawcza</t>
  </si>
  <si>
    <t>Kolonie i obozy oraz inne formy wypoczynku dzieci i młodzieży szkolnej, a także szkolenia młodzieży</t>
  </si>
  <si>
    <t>(Krajoznastwo oraz wypoczynek dzieci i młodzieży)</t>
  </si>
  <si>
    <t>Przeciwdziałanie i ograniczanie skutków patologii społecznej</t>
  </si>
  <si>
    <t xml:space="preserve">(Pomoc społeczna w tym pomoc rodzinom i osobom w trudnej sytuacji życiowej oraz wyrównywanie szans tych rodzin i osób) </t>
  </si>
  <si>
    <t>a)</t>
  </si>
  <si>
    <t>dotacje dla organizacji pożytku publicznego</t>
  </si>
  <si>
    <t xml:space="preserve"> dotacje dla OSP</t>
  </si>
  <si>
    <t xml:space="preserve"> zwalczanie narkomanii</t>
  </si>
  <si>
    <t>przeciwdziałanie alkoholizmowi</t>
  </si>
  <si>
    <t>pozostałe dotacje</t>
  </si>
  <si>
    <t>b)</t>
  </si>
  <si>
    <t>dotacje dla oświaty niepublicznej</t>
  </si>
  <si>
    <t>c)</t>
  </si>
  <si>
    <t>dotacje dla instytucji kultury</t>
  </si>
  <si>
    <t xml:space="preserve">                                        Przewodniczący Rady Miejskiej</t>
  </si>
  <si>
    <t>d)</t>
  </si>
  <si>
    <t>Załącznik Nr 13</t>
  </si>
  <si>
    <t>Rok</t>
  </si>
  <si>
    <t>Nazwa programu</t>
  </si>
  <si>
    <t>Jednostka realizujaca program</t>
  </si>
  <si>
    <t>Klasyfikacja</t>
  </si>
  <si>
    <t xml:space="preserve"> Wartość projektu w danym roku</t>
  </si>
  <si>
    <t>Finansowanie w tym:</t>
  </si>
  <si>
    <t>Rozdz.</t>
  </si>
  <si>
    <t>środki z funduszy strukturalnych</t>
  </si>
  <si>
    <t>środki z budżetu państwa</t>
  </si>
  <si>
    <t>środki z budżetu miasta</t>
  </si>
  <si>
    <t>wydatki kwalifikowane</t>
  </si>
  <si>
    <t>wydatki niekwalifikowane</t>
  </si>
  <si>
    <t>Razem:</t>
  </si>
  <si>
    <t>Ośrodek Pomocy Społecznej</t>
  </si>
  <si>
    <t>j.w.</t>
  </si>
  <si>
    <t>Plan na 2010r.</t>
  </si>
  <si>
    <t>Plan finansowy na 2010r.</t>
  </si>
  <si>
    <t>Plan finansowy na 30.09.2009r.</t>
  </si>
  <si>
    <t>SZCZEGÓŁOWE ZESTAWIENIE PRZYCHODÓW I WYDATKÓW GMINNEGO FUNDUSZU 
OCHRONY ŚRODOWISKA I GOSPODARKI WODNEJ NA 2010 ROK</t>
  </si>
  <si>
    <t>II</t>
  </si>
  <si>
    <t>III</t>
  </si>
  <si>
    <t>IV</t>
  </si>
  <si>
    <t>Edukacja ekologiczna propagowanie działań proekologicznych i zasady zrównoważonego rozwoju (edukacja mieszkańców, propogowanie działalń proekologicznych, materiały edukacyjne, spotkania, szkolenia, konkursy, zakup nagród konkursowych)</t>
  </si>
  <si>
    <t>100% wpływów opłat i kar za usuwanie drzewi krzewów</t>
  </si>
  <si>
    <t>Waloryzacja Zieleni Dużego Parku etap I</t>
  </si>
  <si>
    <t>Renowacja terenów zieleni miejskiej</t>
  </si>
  <si>
    <t>Wykonanie zabiegów pielęgnacyjnych drzew o walorach przyrodniczo - krajobrazowych</t>
  </si>
  <si>
    <t>PLAN PRZYCHODÓW I WYDATKÓW ZAKŁADU BUDŻETOWEGO W 2010 ROKU</t>
  </si>
  <si>
    <t>Plan finansowy po zmianach na 2009r.</t>
  </si>
  <si>
    <t>PKM</t>
  </si>
  <si>
    <t>SZCZEGÓŁOWE ZESTAWIENIE PRZYCHODÓW I WYDATKÓW GMINNEGO FUNDUSZU GOSPODARKI ZASOBEM GEODEZYJNYM I KARTOGRAFICZNYM NA 2010 ROK</t>
  </si>
  <si>
    <t>Plan wg uchwały budżetowej nr XXVIII/260/08 z dnia 30 grudnia 2008r.</t>
  </si>
  <si>
    <t xml:space="preserve">Plan po zmianach 2009r. </t>
  </si>
  <si>
    <t>Zasiłki stałe</t>
  </si>
  <si>
    <t>PODZIAŁ ŚRODKÓW NA JEDNOSTKI POMOCNICZE NA 2010 ROK</t>
  </si>
  <si>
    <t>rozdz.60014 Drogi publiczne powiatowe</t>
  </si>
  <si>
    <t>Budowa Miejskiej Sieci Teleinformatycznej w Gminie Czechowice-Dziedzice</t>
  </si>
  <si>
    <t>rozdz.90001 Gospodarka ściekowa i ochrona wód</t>
  </si>
  <si>
    <t>rozdz.90003 Oczyszczanie miast i wsi</t>
  </si>
  <si>
    <t>rozdz.92116 Biblioteki</t>
  </si>
  <si>
    <t>(Ekologia i ochrona zwierząt oraz ochrona dziedzictwa przyrodniczego)</t>
  </si>
  <si>
    <t>rodzaj dotacji</t>
  </si>
  <si>
    <t>60004</t>
  </si>
  <si>
    <t xml:space="preserve">celowa dla jednostek sektora finansów publicznych </t>
  </si>
  <si>
    <t>celowa dla jednostek spoza sektora finansów publicznych</t>
  </si>
  <si>
    <t>przedmiotowa dla jednostek sektora finansów publicznych</t>
  </si>
  <si>
    <t>Lokalny transport zbiorowy</t>
  </si>
  <si>
    <t>Dotacja przedmiotowa z budżetu dla zakładu budżetowego</t>
  </si>
  <si>
    <t>Dotacje celowe z budżetu na finansowanie lub dofinansowanie kosztów realizacji
inwestycji i zakupów inwestycyjnych zakładów budżetowych</t>
  </si>
  <si>
    <t>celowa dla jednostek sektora finansów publicznych</t>
  </si>
  <si>
    <t xml:space="preserve">podmiotowa dla jednostek sektora finansów publicznych </t>
  </si>
  <si>
    <t>podmiotowa dla jednostek spoza sektora finansów publicznych</t>
  </si>
  <si>
    <t>WYDATKI NA PROGRAMY I PROJEKTY REALIZOWANE ZE ŚRODKÓW POCHODZĄCYCH Z BUDŻETU UNII EUROPEJSKIEJ I ZE ŹRÓDEŁ ZAGRANICZNYCH I NIE PODLEGAJĄCE ZWROTOWI NA 2010 ROK</t>
  </si>
  <si>
    <t>PODZIAŁ ŚRODKÓW NA FUNDUSZ SOŁECKI NA 2010 ROK</t>
  </si>
  <si>
    <t>Dotacja celowa na pomoc finansową udzielaną między jednostkami samorządu terytorialnego na dofinansowanie własnych zadań bieżących</t>
  </si>
  <si>
    <t>Załącznik Nr 4</t>
  </si>
  <si>
    <t xml:space="preserve">                                                       Załącznik Nr 7</t>
  </si>
  <si>
    <t>RAZEM:</t>
  </si>
  <si>
    <t>środki przyznane Radzie Sołeckiej Zabrzeg zostały umieszczone na rezerwie jednostek pomocniczych ponieważ nie zorganizowano spotkania wiejskiego mieszkańców do dnia 30 września 2009 roku</t>
  </si>
  <si>
    <t>Jednostki pomocnicze:</t>
  </si>
  <si>
    <t xml:space="preserve">fundusz sołecki: </t>
  </si>
  <si>
    <t>PLAN PRZYCHODÓW I WYDATKÓW RACHUNKU DOCHODÓW WŁASNYCH NA 2010 ROK</t>
  </si>
  <si>
    <t>Załącznik Nr 2</t>
  </si>
  <si>
    <t>Treść</t>
  </si>
  <si>
    <t>Plan wydatków na 2010</t>
  </si>
  <si>
    <t>Wydatki bieżące, w tym:</t>
  </si>
  <si>
    <t xml:space="preserve"> Wydatki majątkowe, w tym:</t>
  </si>
  <si>
    <t>Wydatki jednostek budżetowych, w tym:</t>
  </si>
  <si>
    <t>Inwestycje i zakupy inwestycyjne, w tym:</t>
  </si>
  <si>
    <t>Zakup i objęcie akcji i udziałów</t>
  </si>
  <si>
    <t>Wniesienie wkładów do spółek prawa handlowego</t>
  </si>
  <si>
    <t>Wynagrodzenia i składki naliczone od wynagrodzeń</t>
  </si>
  <si>
    <t>Wydatki związane z realizacją zadań statutowych</t>
  </si>
  <si>
    <t>Dotacje na zadania bieżące</t>
  </si>
  <si>
    <t>Świadczenia na rzecz osób fizycznych</t>
  </si>
  <si>
    <t>Wydatki na programy finansowane z udziałem środków o których mowa w art. 5 ust 1 pkt 2 i 3 uofp</t>
  </si>
  <si>
    <t>Obsługa długu jst</t>
  </si>
  <si>
    <t>01095</t>
  </si>
  <si>
    <t>Drogi publiczne gminne</t>
  </si>
  <si>
    <t>Gospodarka mieszkaniowa</t>
  </si>
  <si>
    <t>Różne jednostki obsługi gospodarki mieszkaniowej</t>
  </si>
  <si>
    <t>Działalność usługowa</t>
  </si>
  <si>
    <t>Plany zagospodarowania przestrzennego</t>
  </si>
  <si>
    <t>Cmentarze</t>
  </si>
  <si>
    <t xml:space="preserve"> Starostwa powiatowe</t>
  </si>
  <si>
    <t xml:space="preserve"> Promocja jednostek samorządu terytorialnego</t>
  </si>
  <si>
    <t xml:space="preserve"> Pozostała działalność</t>
  </si>
  <si>
    <t>Obrona cywilna</t>
  </si>
  <si>
    <t>Straż Miejska</t>
  </si>
  <si>
    <t>Dochody od osób prawnych, od osób fizycznych i od innych jednostek nieposiadających osobowości prawnej oraz wydatki związane z ich poborem</t>
  </si>
  <si>
    <t xml:space="preserve"> Obsługa długu publicznego</t>
  </si>
  <si>
    <t>Obsługa papierów wartościowych, kredytów i pożyczek jednostek samorządu terytorialnego</t>
  </si>
  <si>
    <t>Różne rozliczenia</t>
  </si>
  <si>
    <t>Szkoły podstawowe</t>
  </si>
  <si>
    <t>Oddziały przedszkolne w szkołach podstawowych</t>
  </si>
  <si>
    <t xml:space="preserve"> Gimnazja</t>
  </si>
  <si>
    <t>Dowożenie uczniów do szkół</t>
  </si>
  <si>
    <t>Zespoły obsługi ekonomiczno-administracyjnej szkół</t>
  </si>
  <si>
    <t>Stołówki szkolne</t>
  </si>
  <si>
    <t xml:space="preserve"> Zwalczanie narkomanii</t>
  </si>
  <si>
    <t xml:space="preserve"> Pomoc społeczna</t>
  </si>
  <si>
    <t>Domy pomocy społecznej</t>
  </si>
  <si>
    <t xml:space="preserve"> Ośrodki wsparcia</t>
  </si>
  <si>
    <t>Dodatki mieszkaniowe</t>
  </si>
  <si>
    <t xml:space="preserve"> Ośrodki pomocy społecznej</t>
  </si>
  <si>
    <t xml:space="preserve"> Świetlice szkolne</t>
  </si>
  <si>
    <t xml:space="preserve"> Kolonie i obozy oraz inne formy wypoczynku dzieci i młodzieży szkolnej, a także szkolenia młodzieży</t>
  </si>
  <si>
    <t>Pomoc materialna dla uczniów</t>
  </si>
  <si>
    <t xml:space="preserve"> Gospodarka komunalna i ochrona środowiska</t>
  </si>
  <si>
    <t>Oświetlenie ulic, placów i dróg</t>
  </si>
  <si>
    <t xml:space="preserve"> Instytucje kultury fizycznej</t>
  </si>
  <si>
    <t xml:space="preserve">         mgr Marek Kwaśny</t>
  </si>
  <si>
    <t>Załącznik Nr 2a</t>
  </si>
  <si>
    <t xml:space="preserve">        JEDNOSTEK ORGANIZACYJNYCH GMINY REALIZUJĄCYCH WYDATKI</t>
  </si>
  <si>
    <t>Nazwa wydziału / jednostki</t>
  </si>
  <si>
    <t>REZERWY</t>
  </si>
  <si>
    <t>Wydział Finansowo - Budżetowy</t>
  </si>
  <si>
    <t>Razem</t>
  </si>
  <si>
    <t>Wydział Księgowości</t>
  </si>
  <si>
    <t>Wydział Spraw Obywatelskich</t>
  </si>
  <si>
    <t>Wydział Organizacyjny i Kadr</t>
  </si>
  <si>
    <t>Wydział Promocji Kultury i Sportu</t>
  </si>
  <si>
    <t>Biuro Rady Miejskiej</t>
  </si>
  <si>
    <t>Wydział Świadczeń Społecznych</t>
  </si>
  <si>
    <t>80101</t>
  </si>
  <si>
    <t>Razem Urząd:</t>
  </si>
  <si>
    <t>Administracja Zasobów Komunalnych</t>
  </si>
  <si>
    <t>Miejski Ośrodek Sportu i Rekreacji</t>
  </si>
  <si>
    <t>Zespół Szkolno - Przedszkolny Nr 1          Cz-Dz</t>
  </si>
  <si>
    <t>Szkoła Podstawowa Nr 2 Cz-Dz</t>
  </si>
  <si>
    <t>Szkoła Podstawowa Nr 3 Cz-Dz</t>
  </si>
  <si>
    <t>Szkoła Podstawowa Nr 4 Cz-Dz</t>
  </si>
  <si>
    <t>Szkoła Podstawowa Nr 5 Cz-Dz</t>
  </si>
  <si>
    <t>Szkoła Podstawowa Nr 7 Cz-Dz</t>
  </si>
  <si>
    <t>Szkoła Podstawowa Nr 2 w Ligocie</t>
  </si>
  <si>
    <t>Szkoła Podstawowa Nr 3 w Ligocie</t>
  </si>
  <si>
    <t>Przedszkole Publiczne Nr 2 Cz-Dz</t>
  </si>
  <si>
    <t>Przedszkole Publiczne Nr 3 Cz-Dz</t>
  </si>
  <si>
    <t>Przedszkole Publiczne Nr 4 Cz-Dz</t>
  </si>
  <si>
    <t>Przedszkole Publiczne Nr 5 Cz-Dz</t>
  </si>
  <si>
    <t>Przedszkole Publiczne Nr 6 Cz-Dz</t>
  </si>
  <si>
    <t>Przedszkole Publiczne Nr 7 Cz-Dz</t>
  </si>
  <si>
    <t>Przedszkole Publiczne Nr 8 Cz-Dz</t>
  </si>
  <si>
    <t>Przedszkole Publiczne Nr 9 Cz-Dz</t>
  </si>
  <si>
    <t>Przedszkole Publiczne Nr 10 Cz-Dz</t>
  </si>
  <si>
    <t>Przedszkole Publiczne Nr 11 Cz-Dz</t>
  </si>
  <si>
    <t>Przedszkole Publiczne Ligota</t>
  </si>
  <si>
    <t>Gimnazjum Publiczne Nr 1</t>
  </si>
  <si>
    <t>Gimnazjum Publiczne Nr 2</t>
  </si>
  <si>
    <t>Gimnazjum Publiczne Nr 3</t>
  </si>
  <si>
    <t>Zespół Obsługi Placówek Oświatowych</t>
  </si>
  <si>
    <t>Ogółem:</t>
  </si>
  <si>
    <t xml:space="preserve">          mgr Marek Kwaśny</t>
  </si>
  <si>
    <t>Załącznik Nr 1</t>
  </si>
  <si>
    <t>Plan dochodów ogółem</t>
  </si>
  <si>
    <t>Plan dochodów bieżących</t>
  </si>
  <si>
    <t>z tego:</t>
  </si>
  <si>
    <t>Plan dochodów majątkowych</t>
  </si>
  <si>
    <t>z tytułu dotacji</t>
  </si>
  <si>
    <t>środki z tytułu w art.5 ust.1 pkt 2 i 3</t>
  </si>
  <si>
    <t>pozostałe</t>
  </si>
  <si>
    <t>środki z tytułu art.5 ust.1 pkt 2 i 3</t>
  </si>
  <si>
    <t>020</t>
  </si>
  <si>
    <t>Leśnictwo</t>
  </si>
  <si>
    <t>0970</t>
  </si>
  <si>
    <t>wpływy z różnych dochodów</t>
  </si>
  <si>
    <t>400</t>
  </si>
  <si>
    <t>Wytwarzanie i zaopatrywanie w energię elektryczną, gaz i wodę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</si>
  <si>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</si>
  <si>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</si>
  <si>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2320</t>
  </si>
  <si>
    <t>dotacje celowe otrzymane z powiatu na zadania bieżące realizowane na podstawie porozumień (umów) miedzy jednostkami samorządu terytorialnego</t>
  </si>
  <si>
    <t>6298</t>
  </si>
  <si>
    <t>0920</t>
  </si>
  <si>
    <t>pozostałe odsetki</t>
  </si>
  <si>
    <t>0470</t>
  </si>
  <si>
    <t>0770</t>
  </si>
  <si>
    <t>wpłaty z tytułu odpłatnego nabycia prawa własności oraz prawa użytkowania wieczystego nieruchomości</t>
  </si>
  <si>
    <t>0760</t>
  </si>
  <si>
    <t>wpływy z tytułu przekształcenia prawa użytkowania wieczystego przysługującego osobom fizycznym w prawo własności</t>
  </si>
  <si>
    <t>0830</t>
  </si>
  <si>
    <t>wpływy z usług</t>
  </si>
  <si>
    <t>2010</t>
  </si>
  <si>
    <t>2360</t>
  </si>
  <si>
    <t>dochody jednostek samorządu terytorialnego związane z realizacją zadań z zakresu administracji rządowej oraz innych zadań zleconych ustawami</t>
  </si>
  <si>
    <t>Bezpieczeństwo publiczne i ochrona mienia</t>
  </si>
  <si>
    <t>0570</t>
  </si>
  <si>
    <t>grzywny, mandaty i inne kary pieniężne od osób fizycznych</t>
  </si>
  <si>
    <t>Dochody osób prawnych, od osób fizycznych i od innych jednostek nieposiadających osobowości prawnej oraz wydatki związane z ich poborem</t>
  </si>
  <si>
    <t>0010</t>
  </si>
  <si>
    <t>podatek dochodowy od osób fizycznych</t>
  </si>
  <si>
    <t>0020</t>
  </si>
  <si>
    <t>podatek dochodowy od osób prawnych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</si>
  <si>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</si>
  <si>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</si>
  <si>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</si>
  <si>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</si>
  <si>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</si>
  <si>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</si>
  <si>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</si>
  <si>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</si>
  <si>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0350</t>
  </si>
  <si>
    <t>podatek od działalności gospodarczej osób fizycznych, opłacany w formie karty podatkowej</t>
  </si>
  <si>
    <t>0360</t>
  </si>
  <si>
    <t>podatek od spadków i darowizn</t>
  </si>
  <si>
    <t>0370</t>
  </si>
  <si>
    <t>0410</t>
  </si>
  <si>
    <t>wpływy z opłaty skarbowej</t>
  </si>
  <si>
    <t>0430</t>
  </si>
  <si>
    <t>wpływy z opłaty targowej</t>
  </si>
  <si>
    <t>0480</t>
  </si>
  <si>
    <t>wpływy z opłat za wydawanie zezwoleń na sprzedaż alkoholu</t>
  </si>
  <si>
    <t>0490</t>
  </si>
  <si>
    <t>wpływy z innych lokalnych opłat pobieranych przez jednostki samorządu terytorialnego na podstawie odrębnych ustaw</t>
  </si>
  <si>
    <t>0500</t>
  </si>
  <si>
    <t>podatek od czynności cywilnoprawnych</t>
  </si>
  <si>
    <t>0910</t>
  </si>
  <si>
    <t>odsetki od nieterminowych wpłat z tytułu podatków i opłat</t>
  </si>
  <si>
    <t>2920</t>
  </si>
  <si>
    <t>subwencje ogólne z budżetu państwa</t>
  </si>
  <si>
    <t>2008</t>
  </si>
  <si>
    <t>dotacje rozwojowe oraz środki na finansowanie Wspólnej Polityki Rolnej</t>
  </si>
  <si>
    <t>2030</t>
  </si>
  <si>
    <t>dotacje celowe otrzymane z budżetu państwa na realizację własnych zadań bieżących gmin</t>
  </si>
  <si>
    <t>2910</t>
  </si>
  <si>
    <t>wpływy ze zwrotów dotacji wykorzystanych niezgodnie z przeznaczeniem lub pobranych w nadmiernej wysokości</t>
  </si>
  <si>
    <t>Gospodarka komunalna i ochrona  środowiska</t>
  </si>
  <si>
    <t>0400</t>
  </si>
  <si>
    <t>wpływy z opłaty produktowej</t>
  </si>
  <si>
    <t>RAZEM DOCHODY</t>
  </si>
  <si>
    <t>ZESTAWIENIE DOCHODÓW I WYDATKÓW ORAZ ŹRÓDEŁ FINANSOWANIA 
DEFICYTU BUDŻETOWEGO W 2010 ROKU</t>
  </si>
  <si>
    <t>opłata od posiadania psa</t>
  </si>
  <si>
    <t>40095</t>
  </si>
  <si>
    <t>Komendy wojewódzkie policji</t>
  </si>
  <si>
    <t>Obiekty sportowe</t>
  </si>
  <si>
    <t>80104</t>
  </si>
  <si>
    <t>80110</t>
  </si>
  <si>
    <t>75404</t>
  </si>
  <si>
    <t>Wpłaty jednostek na fundusz celowy</t>
  </si>
  <si>
    <t>do uchwały budżetowej Nr XL/366/10</t>
  </si>
  <si>
    <t xml:space="preserve">z dnia 19 stycznia 2010 r.        </t>
  </si>
  <si>
    <t>PLAN DOCHODÓW BUDŻETU NA 2010 ROK GMINY CZECHOWICE-DZIEDZICE</t>
  </si>
  <si>
    <t>dotacje celowe otrzymane z budżetu państwa na realizację zadań bieżących z zakresu administracji rządowej oraz innych zadań zleconych gminie (związkom gmin) ustawami</t>
  </si>
  <si>
    <t>wpływy z opłat za zarząd, użytkowanie i użytkowanie wieczyste nieruchomości</t>
  </si>
  <si>
    <t>z dnia 19 stycznia 2010 r.</t>
  </si>
  <si>
    <t xml:space="preserve">PLAN WYDATKÓW NA 2010 ROK GMINY CZECHOWICE-DZIEDZICE </t>
  </si>
  <si>
    <t>Wydatki z tytułu poręczeń i gwarancji udzielonych przez jst przypadające do spłaty w danym roku</t>
  </si>
  <si>
    <t>Programy finansow. z udziałem środków o których mowa w art. 5 ust 1 pkt 2 i 3 uofp</t>
  </si>
  <si>
    <t>Świadczenia rodzinne, świadczenia z funduszu alimentacyjnego oraz składki na ubezpieczenia emerytalne i rentowe z ubezpieczenia społecznego</t>
  </si>
  <si>
    <t>Składki na ubezpieczenie zdrowotne opłacane za osoby pobierające niektóre świadczenia z pomocy społecznej, niektóre  świadczenia rodzinne oraz za osoby uczestniczące w zajęciach w centrum integracji społecznej</t>
  </si>
  <si>
    <t>Usługi opiekuńcze i specjalistyczne usługi opiekuńcze</t>
  </si>
  <si>
    <t>Przeciwdziałanie i ograniczanie skutków patologii społecznej</t>
  </si>
  <si>
    <t>Dokształcanie i doskonalenie nauczycieli</t>
  </si>
  <si>
    <t>Gospodarka ściekowa i ochrona wód</t>
  </si>
  <si>
    <t>Oczyszczanie miast i wsi</t>
  </si>
  <si>
    <t>Utrzymanie zieleni w miastach i gminach</t>
  </si>
  <si>
    <t>Pozostałe zadania w zakresie kultury</t>
  </si>
  <si>
    <t>Postęp biologiczny w produkcji zwierzącej</t>
  </si>
  <si>
    <t>Wytwarzanie i zaopatrywanie w energię elektryczną, gaz i wodę</t>
  </si>
  <si>
    <t>Opracowania geodezyjne i kartograficzne</t>
  </si>
  <si>
    <t>Rady gmin (miast i miast na prawach powiatu)</t>
  </si>
  <si>
    <t xml:space="preserve"> Urzędy gmin (miast i miast na prawach powiatu)</t>
  </si>
  <si>
    <t>Urzędy naczelnych organów władzy państwowej, kontroli i ochrony prawa oraz sądownictwa</t>
  </si>
  <si>
    <t xml:space="preserve"> Urzędy naczelnych organów władzy państwowej, kontroli i ochrony prawa</t>
  </si>
  <si>
    <t>Pobór podatków, opłat i niepodatkowych należności budżetowych</t>
  </si>
  <si>
    <t>Rezerwy ogólne i celowe</t>
  </si>
  <si>
    <t>Zagospodarowanie terenu przy Osiedlu Północ w Czechowicach-Dziedzicach</t>
  </si>
  <si>
    <t xml:space="preserve">WYDATKI BUDŻETU NA 2010r. GMINY CZECHOWICE-DZDZIEDZICE Z UWZGLĘDNIENIEM </t>
  </si>
  <si>
    <t>Zakup i objęcie akcji i udziałów</t>
  </si>
  <si>
    <t>Wynagrodzenia i składki naliczone od wynagrodzeń</t>
  </si>
  <si>
    <t>Wydatki związane z realizacją zadań statutowych</t>
  </si>
  <si>
    <t>Wydatki na programy finansowane z udziałem środków, o których mowa w art. 5 ust 1 pkt 2 i 3 uofp</t>
  </si>
  <si>
    <t>Programy finansow. Z udziałem środków o których mowa w art. 5 ust 1 pkt 2 i 3 uofp</t>
  </si>
  <si>
    <t>Uwagi</t>
  </si>
  <si>
    <t>Taroki – Gra o tożsamość. Cykl turniejów karcianych</t>
  </si>
  <si>
    <t>(refundacja wydatków za 2010r. w 2011r. – środki z funduszy strukturalnych – 49 311 zł, środki z budżetu państwa -5 801 zł</t>
  </si>
  <si>
    <t>refundacja za 2010r.</t>
  </si>
  <si>
    <t>Różne wydatki na rzecz osób fizycznych</t>
  </si>
  <si>
    <t>Majówka Sołecka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</si>
</sst>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0.0%"/>
    <numFmt numFmtId="167" formatCode="#,##0\ &quot;zł&quot;"/>
    <numFmt numFmtId="168" formatCode="#,##0.00\ &quot;zł&quot;"/>
    <numFmt numFmtId="169" formatCode="#,##0_ ;[Red]\-#,##0\ "/>
    <numFmt numFmtId="170" formatCode="[$-415]d\ mmmm\ yyyy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29">
    <font>
      <sz val="10"/>
      <name val="Arial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0"/>
      <name val="Arial CE"/>
      <family val="2"/>
    </font>
    <font>
      <sz val="8"/>
      <name val="Arial"/>
      <family val="0"/>
    </font>
    <font>
      <sz val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"/>
      <name val="Arial"/>
      <family val="0"/>
    </font>
    <font>
      <sz val="7"/>
      <name val="Arial"/>
      <family val="0"/>
    </font>
    <font>
      <sz val="5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498">
    <xf numFmtId="0" fontId="0" fillId="0" borderId="0" xfId="0" applyAlignment="1">
      <alignment/>
    </xf>
    <xf numFmtId="3" fontId="1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3" fontId="1" fillId="0" borderId="10" xfId="0" applyNumberFormat="1" applyFont="1" applyBorder="1" applyAlignment="1">
      <alignment vertical="top"/>
    </xf>
    <xf numFmtId="0" fontId="1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6" fontId="2" fillId="0" borderId="10" xfId="0" applyNumberFormat="1" applyFont="1" applyBorder="1" applyAlignment="1">
      <alignment/>
    </xf>
    <xf numFmtId="6" fontId="1" fillId="0" borderId="10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/>
    </xf>
    <xf numFmtId="6" fontId="2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/>
    </xf>
    <xf numFmtId="6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3" fontId="0" fillId="0" borderId="10" xfId="0" applyNumberFormat="1" applyBorder="1" applyAlignment="1">
      <alignment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167" fontId="2" fillId="0" borderId="10" xfId="0" applyNumberFormat="1" applyFont="1" applyBorder="1" applyAlignment="1">
      <alignment/>
    </xf>
    <xf numFmtId="167" fontId="1" fillId="0" borderId="0" xfId="0" applyNumberFormat="1" applyFont="1" applyAlignment="1">
      <alignment/>
    </xf>
    <xf numFmtId="6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4" fontId="1" fillId="0" borderId="0" xfId="0" applyNumberFormat="1" applyFont="1" applyAlignment="1">
      <alignment/>
    </xf>
    <xf numFmtId="42" fontId="2" fillId="0" borderId="0" xfId="0" applyNumberFormat="1" applyFont="1" applyAlignment="1">
      <alignment horizontal="right"/>
    </xf>
    <xf numFmtId="42" fontId="1" fillId="0" borderId="0" xfId="0" applyNumberFormat="1" applyFont="1" applyAlignment="1">
      <alignment horizontal="right"/>
    </xf>
    <xf numFmtId="167" fontId="2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right" vertical="top"/>
    </xf>
    <xf numFmtId="0" fontId="3" fillId="0" borderId="10" xfId="0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166" fontId="3" fillId="0" borderId="10" xfId="54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right" vertical="top"/>
    </xf>
    <xf numFmtId="0" fontId="5" fillId="0" borderId="10" xfId="0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166" fontId="5" fillId="0" borderId="10" xfId="54" applyNumberFormat="1" applyFont="1" applyBorder="1" applyAlignment="1">
      <alignment vertical="center"/>
    </xf>
    <xf numFmtId="3" fontId="5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right" vertical="top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vertical="center"/>
    </xf>
    <xf numFmtId="3" fontId="0" fillId="0" borderId="10" xfId="0" applyNumberFormat="1" applyBorder="1" applyAlignment="1">
      <alignment vertical="center"/>
    </xf>
    <xf numFmtId="166" fontId="0" fillId="0" borderId="10" xfId="54" applyNumberFormat="1" applyFont="1" applyBorder="1" applyAlignment="1">
      <alignment vertical="center"/>
    </xf>
    <xf numFmtId="49" fontId="0" fillId="0" borderId="10" xfId="0" applyNumberFormat="1" applyBorder="1" applyAlignment="1">
      <alignment vertical="center" wrapText="1"/>
    </xf>
    <xf numFmtId="166" fontId="5" fillId="0" borderId="10" xfId="54" applyNumberFormat="1" applyFont="1" applyBorder="1" applyAlignment="1">
      <alignment vertical="center"/>
    </xf>
    <xf numFmtId="0" fontId="0" fillId="0" borderId="11" xfId="0" applyBorder="1" applyAlignment="1">
      <alignment horizontal="right" vertical="top"/>
    </xf>
    <xf numFmtId="3" fontId="0" fillId="0" borderId="12" xfId="0" applyNumberFormat="1" applyBorder="1" applyAlignment="1">
      <alignment vertical="center"/>
    </xf>
    <xf numFmtId="0" fontId="0" fillId="0" borderId="13" xfId="0" applyBorder="1" applyAlignment="1">
      <alignment horizontal="right" vertical="top"/>
    </xf>
    <xf numFmtId="49" fontId="0" fillId="0" borderId="14" xfId="0" applyNumberFormat="1" applyBorder="1" applyAlignment="1">
      <alignment vertical="center" wrapText="1"/>
    </xf>
    <xf numFmtId="0" fontId="0" fillId="0" borderId="14" xfId="0" applyBorder="1" applyAlignment="1">
      <alignment vertical="center"/>
    </xf>
    <xf numFmtId="3" fontId="0" fillId="0" borderId="14" xfId="0" applyNumberFormat="1" applyBorder="1" applyAlignment="1">
      <alignment vertical="center"/>
    </xf>
    <xf numFmtId="166" fontId="5" fillId="0" borderId="10" xfId="54" applyNumberFormat="1" applyFont="1" applyBorder="1" applyAlignment="1">
      <alignment/>
    </xf>
    <xf numFmtId="3" fontId="3" fillId="0" borderId="10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49" fontId="0" fillId="0" borderId="0" xfId="0" applyNumberFormat="1" applyAlignment="1">
      <alignment vertical="center" wrapText="1"/>
    </xf>
    <xf numFmtId="0" fontId="4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3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 wrapText="1"/>
    </xf>
    <xf numFmtId="165" fontId="1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right" vertical="center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166" fontId="5" fillId="0" borderId="0" xfId="54" applyNumberFormat="1" applyFont="1" applyAlignment="1">
      <alignment/>
    </xf>
    <xf numFmtId="3" fontId="0" fillId="0" borderId="0" xfId="0" applyNumberFormat="1" applyAlignment="1">
      <alignment horizontal="center"/>
    </xf>
    <xf numFmtId="0" fontId="8" fillId="0" borderId="0" xfId="0" applyFont="1" applyAlignment="1">
      <alignment/>
    </xf>
    <xf numFmtId="6" fontId="8" fillId="0" borderId="0" xfId="0" applyNumberFormat="1" applyFont="1" applyAlignment="1">
      <alignment/>
    </xf>
    <xf numFmtId="0" fontId="2" fillId="0" borderId="10" xfId="0" applyFont="1" applyBorder="1" applyAlignment="1">
      <alignment wrapText="1"/>
    </xf>
    <xf numFmtId="6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6" fontId="1" fillId="0" borderId="10" xfId="0" applyNumberFormat="1" applyFont="1" applyBorder="1" applyAlignment="1">
      <alignment/>
    </xf>
    <xf numFmtId="3" fontId="0" fillId="0" borderId="15" xfId="0" applyNumberFormat="1" applyBorder="1" applyAlignment="1">
      <alignment vertical="center"/>
    </xf>
    <xf numFmtId="166" fontId="0" fillId="0" borderId="10" xfId="54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4" fillId="0" borderId="0" xfId="0" applyFont="1" applyAlignment="1">
      <alignment horizontal="center" vertical="center"/>
    </xf>
    <xf numFmtId="3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 wrapText="1"/>
    </xf>
    <xf numFmtId="3" fontId="0" fillId="0" borderId="10" xfId="0" applyNumberFormat="1" applyFont="1" applyBorder="1" applyAlignment="1">
      <alignment vertic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3" fontId="9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3" fontId="2" fillId="0" borderId="0" xfId="0" applyNumberFormat="1" applyFont="1" applyAlignment="1">
      <alignment/>
    </xf>
    <xf numFmtId="3" fontId="2" fillId="0" borderId="14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" fillId="0" borderId="1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right" vertical="center"/>
    </xf>
    <xf numFmtId="3" fontId="9" fillId="0" borderId="1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center"/>
    </xf>
    <xf numFmtId="0" fontId="4" fillId="0" borderId="14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wrapText="1"/>
    </xf>
    <xf numFmtId="0" fontId="9" fillId="0" borderId="0" xfId="0" applyFont="1" applyAlignment="1">
      <alignment/>
    </xf>
    <xf numFmtId="0" fontId="2" fillId="0" borderId="10" xfId="0" applyFont="1" applyBorder="1" applyAlignment="1">
      <alignment horizontal="left" vertical="top"/>
    </xf>
    <xf numFmtId="0" fontId="3" fillId="20" borderId="10" xfId="0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 wrapText="1"/>
    </xf>
    <xf numFmtId="0" fontId="8" fillId="2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1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top" wrapText="1"/>
    </xf>
    <xf numFmtId="0" fontId="3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44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3" fillId="0" borderId="0" xfId="0" applyFont="1" applyFill="1" applyAlignment="1">
      <alignment horizontal="center" vertical="justify"/>
    </xf>
    <xf numFmtId="167" fontId="9" fillId="0" borderId="0" xfId="0" applyNumberFormat="1" applyFont="1" applyAlignment="1">
      <alignment/>
    </xf>
    <xf numFmtId="0" fontId="3" fillId="0" borderId="0" xfId="0" applyFont="1" applyAlignment="1">
      <alignment/>
    </xf>
    <xf numFmtId="42" fontId="3" fillId="0" borderId="0" xfId="0" applyNumberFormat="1" applyFont="1" applyAlignment="1">
      <alignment horizontal="right"/>
    </xf>
    <xf numFmtId="44" fontId="3" fillId="0" borderId="0" xfId="0" applyNumberFormat="1" applyFont="1" applyAlignment="1">
      <alignment/>
    </xf>
    <xf numFmtId="167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/>
    </xf>
    <xf numFmtId="0" fontId="3" fillId="0" borderId="0" xfId="0" applyFont="1" applyFill="1" applyAlignment="1">
      <alignment vertical="justify"/>
    </xf>
    <xf numFmtId="0" fontId="1" fillId="0" borderId="10" xfId="0" applyFont="1" applyFill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 applyProtection="1">
      <alignment vertical="center" wrapText="1"/>
      <protection locked="0"/>
    </xf>
    <xf numFmtId="0" fontId="4" fillId="0" borderId="17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right"/>
    </xf>
    <xf numFmtId="3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right"/>
    </xf>
    <xf numFmtId="49" fontId="0" fillId="0" borderId="10" xfId="0" applyNumberFormat="1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/>
    </xf>
    <xf numFmtId="1" fontId="0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0" fontId="0" fillId="0" borderId="10" xfId="0" applyFont="1" applyFill="1" applyBorder="1" applyAlignment="1">
      <alignment/>
    </xf>
    <xf numFmtId="3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0" fillId="0" borderId="0" xfId="0" applyBorder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3" fontId="4" fillId="0" borderId="0" xfId="0" applyNumberFormat="1" applyFont="1" applyAlignment="1">
      <alignment vertical="center"/>
    </xf>
    <xf numFmtId="49" fontId="4" fillId="0" borderId="17" xfId="0" applyNumberFormat="1" applyFont="1" applyBorder="1" applyAlignment="1">
      <alignment horizontal="left" vertical="center" wrapText="1"/>
    </xf>
    <xf numFmtId="3" fontId="4" fillId="0" borderId="17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49" fontId="4" fillId="0" borderId="14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left" vertical="center" wrapText="1"/>
    </xf>
    <xf numFmtId="3" fontId="9" fillId="0" borderId="10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 wrapText="1"/>
    </xf>
    <xf numFmtId="3" fontId="9" fillId="0" borderId="10" xfId="0" applyNumberFormat="1" applyFont="1" applyBorder="1" applyAlignment="1">
      <alignment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10" xfId="0" applyNumberFormat="1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6" fontId="1" fillId="0" borderId="0" xfId="0" applyNumberFormat="1" applyFont="1" applyFill="1" applyBorder="1" applyAlignment="1">
      <alignment/>
    </xf>
    <xf numFmtId="2" fontId="0" fillId="0" borderId="10" xfId="0" applyNumberFormat="1" applyBorder="1" applyAlignment="1">
      <alignment vertical="center" wrapText="1"/>
    </xf>
    <xf numFmtId="0" fontId="4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16" xfId="0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0" fontId="10" fillId="0" borderId="14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4" fillId="0" borderId="16" xfId="0" applyFont="1" applyBorder="1" applyAlignment="1">
      <alignment wrapText="1"/>
    </xf>
    <xf numFmtId="0" fontId="4" fillId="0" borderId="16" xfId="0" applyFont="1" applyBorder="1" applyAlignment="1">
      <alignment horizontal="left" wrapText="1"/>
    </xf>
    <xf numFmtId="49" fontId="0" fillId="0" borderId="10" xfId="0" applyNumberFormat="1" applyFont="1" applyBorder="1" applyAlignment="1">
      <alignment vertical="center" wrapText="1"/>
    </xf>
    <xf numFmtId="3" fontId="1" fillId="0" borderId="10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4" fontId="2" fillId="0" borderId="10" xfId="0" applyNumberFormat="1" applyFont="1" applyBorder="1" applyAlignment="1">
      <alignment horizontal="right" wrapText="1"/>
    </xf>
    <xf numFmtId="4" fontId="1" fillId="0" borderId="10" xfId="0" applyNumberFormat="1" applyFont="1" applyBorder="1" applyAlignment="1">
      <alignment horizontal="right" wrapText="1"/>
    </xf>
    <xf numFmtId="4" fontId="2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/>
    </xf>
    <xf numFmtId="6" fontId="2" fillId="0" borderId="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 wrapText="1"/>
    </xf>
    <xf numFmtId="4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 wrapText="1"/>
    </xf>
    <xf numFmtId="4" fontId="4" fillId="0" borderId="14" xfId="0" applyNumberFormat="1" applyFont="1" applyFill="1" applyBorder="1" applyAlignment="1">
      <alignment horizontal="right"/>
    </xf>
    <xf numFmtId="4" fontId="4" fillId="0" borderId="14" xfId="0" applyNumberFormat="1" applyFont="1" applyFill="1" applyBorder="1" applyAlignment="1">
      <alignment horizontal="right" wrapText="1"/>
    </xf>
    <xf numFmtId="3" fontId="9" fillId="0" borderId="14" xfId="0" applyNumberFormat="1" applyFont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3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3" fontId="4" fillId="0" borderId="16" xfId="0" applyNumberFormat="1" applyFont="1" applyBorder="1" applyAlignment="1">
      <alignment horizontal="right"/>
    </xf>
    <xf numFmtId="0" fontId="0" fillId="0" borderId="16" xfId="0" applyBorder="1" applyAlignment="1">
      <alignment horizontal="right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/>
    </xf>
    <xf numFmtId="6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6" fontId="4" fillId="0" borderId="0" xfId="0" applyNumberFormat="1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6" xfId="0" applyFont="1" applyBorder="1" applyAlignment="1">
      <alignment horizont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10" fillId="0" borderId="2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0" fillId="0" borderId="16" xfId="0" applyFont="1" applyBorder="1" applyAlignment="1">
      <alignment horizont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3" fontId="4" fillId="0" borderId="23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0" xfId="0" applyBorder="1" applyAlignment="1">
      <alignment/>
    </xf>
    <xf numFmtId="0" fontId="4" fillId="0" borderId="16" xfId="0" applyFont="1" applyBorder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2" fontId="4" fillId="0" borderId="10" xfId="0" applyNumberFormat="1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1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4" fontId="0" fillId="0" borderId="11" xfId="0" applyNumberFormat="1" applyBorder="1" applyAlignment="1">
      <alignment vertical="center"/>
    </xf>
    <xf numFmtId="4" fontId="0" fillId="0" borderId="23" xfId="0" applyNumberFormat="1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4" fillId="0" borderId="0" xfId="0" applyFont="1" applyAlignment="1">
      <alignment horizontal="center"/>
    </xf>
    <xf numFmtId="0" fontId="3" fillId="0" borderId="11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4" fontId="3" fillId="0" borderId="11" xfId="0" applyNumberFormat="1" applyFont="1" applyBorder="1" applyAlignment="1">
      <alignment vertical="center"/>
    </xf>
    <xf numFmtId="4" fontId="3" fillId="0" borderId="23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4" fontId="5" fillId="0" borderId="11" xfId="0" applyNumberFormat="1" applyFont="1" applyBorder="1" applyAlignment="1">
      <alignment vertical="center"/>
    </xf>
    <xf numFmtId="4" fontId="5" fillId="0" borderId="23" xfId="0" applyNumberFormat="1" applyFont="1" applyBorder="1" applyAlignment="1">
      <alignment vertical="center"/>
    </xf>
    <xf numFmtId="4" fontId="5" fillId="0" borderId="12" xfId="0" applyNumberFormat="1" applyFont="1" applyBorder="1" applyAlignment="1">
      <alignment vertical="center"/>
    </xf>
    <xf numFmtId="0" fontId="3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horizontal="center" vertical="justify"/>
    </xf>
    <xf numFmtId="0" fontId="2" fillId="0" borderId="0" xfId="0" applyFont="1" applyFill="1" applyAlignment="1">
      <alignment horizontal="center" vertical="justify"/>
    </xf>
    <xf numFmtId="0" fontId="3" fillId="0" borderId="0" xfId="0" applyFont="1" applyFill="1" applyAlignment="1">
      <alignment horizontal="center" vertical="justify" wrapText="1"/>
    </xf>
    <xf numFmtId="0" fontId="0" fillId="0" borderId="0" xfId="0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center" wrapText="1"/>
    </xf>
    <xf numFmtId="0" fontId="4" fillId="0" borderId="1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86"/>
  <sheetViews>
    <sheetView zoomScalePageLayoutView="0" workbookViewId="0" topLeftCell="A1">
      <pane ySplit="3900" topLeftCell="BM28" activePane="bottomLeft" state="split"/>
      <selection pane="topLeft" activeCell="K11" sqref="K11"/>
      <selection pane="bottomLeft" activeCell="C79" sqref="C79"/>
    </sheetView>
  </sheetViews>
  <sheetFormatPr defaultColWidth="9.140625" defaultRowHeight="12.75"/>
  <cols>
    <col min="1" max="1" width="4.28125" style="122" bestFit="1" customWidth="1"/>
    <col min="2" max="2" width="4.421875" style="122" hidden="1" customWidth="1"/>
    <col min="3" max="3" width="32.7109375" style="272" customWidth="1"/>
    <col min="4" max="12" width="10.7109375" style="273" customWidth="1"/>
    <col min="13" max="16384" width="9.140625" style="98" customWidth="1"/>
  </cols>
  <sheetData>
    <row r="2" spans="9:11" ht="11.25">
      <c r="I2" s="159" t="s">
        <v>468</v>
      </c>
      <c r="J2" s="159"/>
      <c r="K2" s="159"/>
    </row>
    <row r="3" spans="9:11" ht="11.25">
      <c r="I3" s="159" t="s">
        <v>554</v>
      </c>
      <c r="J3" s="159"/>
      <c r="K3" s="159"/>
    </row>
    <row r="4" spans="9:11" ht="11.25">
      <c r="I4" s="159" t="s">
        <v>75</v>
      </c>
      <c r="J4" s="159"/>
      <c r="K4" s="159"/>
    </row>
    <row r="5" spans="9:11" ht="11.25">
      <c r="I5" s="159" t="s">
        <v>555</v>
      </c>
      <c r="J5" s="159"/>
      <c r="K5" s="159"/>
    </row>
    <row r="6" spans="9:11" ht="11.25">
      <c r="I6" s="159"/>
      <c r="J6" s="159"/>
      <c r="K6" s="159"/>
    </row>
    <row r="7" spans="1:12" ht="18" customHeight="1">
      <c r="A7" s="390" t="s">
        <v>556</v>
      </c>
      <c r="B7" s="390"/>
      <c r="C7" s="391"/>
      <c r="D7" s="391"/>
      <c r="E7" s="391"/>
      <c r="F7" s="391"/>
      <c r="G7" s="391"/>
      <c r="H7" s="391"/>
      <c r="I7" s="391"/>
      <c r="J7" s="391"/>
      <c r="K7" s="391"/>
      <c r="L7" s="391"/>
    </row>
    <row r="8" spans="1:12" ht="12" customHeight="1">
      <c r="A8" s="221"/>
      <c r="B8" s="221"/>
      <c r="C8" s="274"/>
      <c r="D8" s="275"/>
      <c r="E8" s="275"/>
      <c r="F8" s="275"/>
      <c r="G8" s="275"/>
      <c r="H8" s="275"/>
      <c r="I8" s="275"/>
      <c r="J8" s="275"/>
      <c r="K8" s="275"/>
      <c r="L8" s="275"/>
    </row>
    <row r="9" spans="1:12" ht="11.25">
      <c r="A9" s="392" t="s">
        <v>102</v>
      </c>
      <c r="B9" s="137"/>
      <c r="C9" s="395" t="s">
        <v>77</v>
      </c>
      <c r="D9" s="398" t="s">
        <v>469</v>
      </c>
      <c r="E9" s="400" t="s">
        <v>78</v>
      </c>
      <c r="F9" s="400"/>
      <c r="G9" s="400"/>
      <c r="H9" s="400"/>
      <c r="I9" s="400"/>
      <c r="J9" s="400"/>
      <c r="K9" s="400"/>
      <c r="L9" s="401"/>
    </row>
    <row r="10" spans="1:13" ht="11.25">
      <c r="A10" s="393"/>
      <c r="B10" s="276"/>
      <c r="C10" s="396"/>
      <c r="D10" s="399"/>
      <c r="E10" s="402" t="s">
        <v>470</v>
      </c>
      <c r="F10" s="404" t="s">
        <v>471</v>
      </c>
      <c r="G10" s="404"/>
      <c r="H10" s="405"/>
      <c r="I10" s="408" t="s">
        <v>472</v>
      </c>
      <c r="J10" s="406" t="s">
        <v>471</v>
      </c>
      <c r="K10" s="406"/>
      <c r="L10" s="407"/>
      <c r="M10" s="277"/>
    </row>
    <row r="11" spans="1:13" ht="51" customHeight="1">
      <c r="A11" s="394"/>
      <c r="B11" s="278"/>
      <c r="C11" s="397"/>
      <c r="D11" s="399"/>
      <c r="E11" s="403"/>
      <c r="F11" s="279" t="s">
        <v>473</v>
      </c>
      <c r="G11" s="279" t="s">
        <v>474</v>
      </c>
      <c r="H11" s="222" t="s">
        <v>475</v>
      </c>
      <c r="I11" s="406"/>
      <c r="J11" s="280" t="s">
        <v>473</v>
      </c>
      <c r="K11" s="281" t="s">
        <v>476</v>
      </c>
      <c r="L11" s="282" t="s">
        <v>475</v>
      </c>
      <c r="M11" s="277"/>
    </row>
    <row r="12" spans="1:12" s="122" customFormat="1" ht="11.25">
      <c r="A12" s="135">
        <v>1</v>
      </c>
      <c r="B12" s="283"/>
      <c r="C12" s="284">
        <v>2</v>
      </c>
      <c r="D12" s="285">
        <v>3</v>
      </c>
      <c r="E12" s="285">
        <v>4</v>
      </c>
      <c r="F12" s="285">
        <v>5</v>
      </c>
      <c r="G12" s="285">
        <v>6</v>
      </c>
      <c r="H12" s="285">
        <v>7</v>
      </c>
      <c r="I12" s="285">
        <v>8</v>
      </c>
      <c r="J12" s="285">
        <v>9</v>
      </c>
      <c r="K12" s="285">
        <v>10</v>
      </c>
      <c r="L12" s="285">
        <v>11</v>
      </c>
    </row>
    <row r="13" spans="1:13" s="122" customFormat="1" ht="6" customHeight="1">
      <c r="A13" s="135"/>
      <c r="B13" s="283"/>
      <c r="C13" s="284"/>
      <c r="D13" s="285"/>
      <c r="E13" s="285"/>
      <c r="F13" s="285"/>
      <c r="G13" s="285"/>
      <c r="H13" s="285"/>
      <c r="I13" s="285"/>
      <c r="J13" s="285"/>
      <c r="K13" s="285"/>
      <c r="L13" s="285"/>
      <c r="M13" s="286"/>
    </row>
    <row r="14" spans="1:13" s="291" customFormat="1" ht="19.5" customHeight="1">
      <c r="A14" s="287" t="s">
        <v>477</v>
      </c>
      <c r="B14" s="287"/>
      <c r="C14" s="288" t="s">
        <v>478</v>
      </c>
      <c r="D14" s="289">
        <f>SUM(I14,E14)</f>
        <v>500</v>
      </c>
      <c r="E14" s="289">
        <f aca="true" t="shared" si="0" ref="E14:L14">SUM(E15)</f>
        <v>500</v>
      </c>
      <c r="F14" s="289">
        <f t="shared" si="0"/>
        <v>0</v>
      </c>
      <c r="G14" s="289">
        <f t="shared" si="0"/>
        <v>0</v>
      </c>
      <c r="H14" s="289">
        <f t="shared" si="0"/>
        <v>500</v>
      </c>
      <c r="I14" s="289">
        <f t="shared" si="0"/>
        <v>0</v>
      </c>
      <c r="J14" s="289">
        <f t="shared" si="0"/>
        <v>0</v>
      </c>
      <c r="K14" s="289">
        <f t="shared" si="0"/>
        <v>0</v>
      </c>
      <c r="L14" s="289">
        <f t="shared" si="0"/>
        <v>0</v>
      </c>
      <c r="M14" s="290"/>
    </row>
    <row r="15" spans="1:12" s="122" customFormat="1" ht="19.5" customHeight="1">
      <c r="A15" s="283"/>
      <c r="B15" s="283" t="s">
        <v>479</v>
      </c>
      <c r="C15" s="292" t="s">
        <v>480</v>
      </c>
      <c r="D15" s="289">
        <f aca="true" t="shared" si="1" ref="D15:D74">SUM(I15,E15)</f>
        <v>500</v>
      </c>
      <c r="E15" s="178">
        <f>SUM(F15:H15)</f>
        <v>500</v>
      </c>
      <c r="F15" s="178"/>
      <c r="G15" s="178"/>
      <c r="H15" s="178">
        <v>500</v>
      </c>
      <c r="I15" s="183"/>
      <c r="J15" s="178"/>
      <c r="K15" s="178"/>
      <c r="L15" s="178"/>
    </row>
    <row r="16" spans="1:12" s="122" customFormat="1" ht="22.5">
      <c r="A16" s="287" t="s">
        <v>481</v>
      </c>
      <c r="B16" s="283"/>
      <c r="C16" s="288" t="s">
        <v>482</v>
      </c>
      <c r="D16" s="289">
        <f t="shared" si="1"/>
        <v>600</v>
      </c>
      <c r="E16" s="293">
        <f aca="true" t="shared" si="2" ref="E16:L16">SUM(E17)</f>
        <v>600</v>
      </c>
      <c r="F16" s="293">
        <f t="shared" si="2"/>
        <v>0</v>
      </c>
      <c r="G16" s="293">
        <f t="shared" si="2"/>
        <v>0</v>
      </c>
      <c r="H16" s="293">
        <f t="shared" si="2"/>
        <v>600</v>
      </c>
      <c r="I16" s="293">
        <f t="shared" si="2"/>
        <v>0</v>
      </c>
      <c r="J16" s="293">
        <f t="shared" si="2"/>
        <v>0</v>
      </c>
      <c r="K16" s="293">
        <f t="shared" si="2"/>
        <v>0</v>
      </c>
      <c r="L16" s="293">
        <f t="shared" si="2"/>
        <v>0</v>
      </c>
    </row>
    <row r="17" spans="1:12" s="122" customFormat="1" ht="57.75" customHeight="1">
      <c r="A17" s="283"/>
      <c r="B17" s="283" t="s">
        <v>483</v>
      </c>
      <c r="C17" s="292" t="s">
        <v>484</v>
      </c>
      <c r="D17" s="289">
        <f t="shared" si="1"/>
        <v>600</v>
      </c>
      <c r="E17" s="178">
        <f>SUM(F17:H17)</f>
        <v>600</v>
      </c>
      <c r="F17" s="178"/>
      <c r="G17" s="178"/>
      <c r="H17" s="178">
        <v>600</v>
      </c>
      <c r="I17" s="183">
        <f>SUM(J17:L17)</f>
        <v>0</v>
      </c>
      <c r="J17" s="178"/>
      <c r="K17" s="178"/>
      <c r="L17" s="178"/>
    </row>
    <row r="18" spans="1:12" s="291" customFormat="1" ht="19.5" customHeight="1">
      <c r="A18" s="287" t="s">
        <v>252</v>
      </c>
      <c r="B18" s="287"/>
      <c r="C18" s="288" t="s">
        <v>137</v>
      </c>
      <c r="D18" s="289">
        <f t="shared" si="1"/>
        <v>4649936</v>
      </c>
      <c r="E18" s="289">
        <f aca="true" t="shared" si="3" ref="E18:L18">SUM(E19:E20)</f>
        <v>600000</v>
      </c>
      <c r="F18" s="289">
        <f t="shared" si="3"/>
        <v>600000</v>
      </c>
      <c r="G18" s="289">
        <f t="shared" si="3"/>
        <v>0</v>
      </c>
      <c r="H18" s="289">
        <f t="shared" si="3"/>
        <v>0</v>
      </c>
      <c r="I18" s="289">
        <f>SUM(I19:I20)</f>
        <v>4049936</v>
      </c>
      <c r="J18" s="289">
        <f t="shared" si="3"/>
        <v>0</v>
      </c>
      <c r="K18" s="289">
        <f t="shared" si="3"/>
        <v>4049936</v>
      </c>
      <c r="L18" s="289">
        <f t="shared" si="3"/>
        <v>0</v>
      </c>
    </row>
    <row r="19" spans="1:12" s="122" customFormat="1" ht="45">
      <c r="A19" s="283"/>
      <c r="B19" s="283" t="s">
        <v>485</v>
      </c>
      <c r="C19" s="292" t="s">
        <v>486</v>
      </c>
      <c r="D19" s="289">
        <f t="shared" si="1"/>
        <v>600000</v>
      </c>
      <c r="E19" s="178">
        <f>SUM(F19:H19)</f>
        <v>600000</v>
      </c>
      <c r="F19" s="178">
        <v>600000</v>
      </c>
      <c r="G19" s="178"/>
      <c r="H19" s="178"/>
      <c r="I19" s="183">
        <f>SUM(J19:L19)</f>
        <v>0</v>
      </c>
      <c r="J19" s="178"/>
      <c r="K19" s="178"/>
      <c r="L19" s="178"/>
    </row>
    <row r="20" spans="1:12" s="122" customFormat="1" ht="68.25" customHeight="1">
      <c r="A20" s="283"/>
      <c r="B20" s="283" t="s">
        <v>487</v>
      </c>
      <c r="C20" s="292" t="s">
        <v>50</v>
      </c>
      <c r="D20" s="289">
        <f t="shared" si="1"/>
        <v>4049936</v>
      </c>
      <c r="E20" s="178">
        <f>SUM(F20:H20)</f>
        <v>0</v>
      </c>
      <c r="F20" s="178"/>
      <c r="G20" s="178"/>
      <c r="H20" s="178"/>
      <c r="I20" s="183">
        <f>SUM(J20:L20)</f>
        <v>4049936</v>
      </c>
      <c r="J20" s="178"/>
      <c r="K20" s="178">
        <v>4049936</v>
      </c>
      <c r="L20" s="178"/>
    </row>
    <row r="21" spans="1:12" s="296" customFormat="1" ht="19.5" customHeight="1">
      <c r="A21" s="187">
        <v>700</v>
      </c>
      <c r="B21" s="294"/>
      <c r="C21" s="295" t="s">
        <v>394</v>
      </c>
      <c r="D21" s="289">
        <f t="shared" si="1"/>
        <v>5226680</v>
      </c>
      <c r="E21" s="293">
        <f aca="true" t="shared" si="4" ref="E21:L21">SUM(E22:E27)</f>
        <v>3216680</v>
      </c>
      <c r="F21" s="293">
        <f t="shared" si="4"/>
        <v>0</v>
      </c>
      <c r="G21" s="293">
        <f t="shared" si="4"/>
        <v>0</v>
      </c>
      <c r="H21" s="293">
        <f t="shared" si="4"/>
        <v>3216680</v>
      </c>
      <c r="I21" s="293">
        <f t="shared" si="4"/>
        <v>2010000</v>
      </c>
      <c r="J21" s="293">
        <f t="shared" si="4"/>
        <v>0</v>
      </c>
      <c r="K21" s="293">
        <f t="shared" si="4"/>
        <v>0</v>
      </c>
      <c r="L21" s="293">
        <f t="shared" si="4"/>
        <v>2010000</v>
      </c>
    </row>
    <row r="22" spans="1:12" ht="57.75" customHeight="1">
      <c r="A22" s="135"/>
      <c r="B22" s="283" t="s">
        <v>483</v>
      </c>
      <c r="C22" s="292" t="s">
        <v>484</v>
      </c>
      <c r="D22" s="289">
        <f t="shared" si="1"/>
        <v>3046680</v>
      </c>
      <c r="E22" s="178">
        <f aca="true" t="shared" si="5" ref="E22:E27">SUM(F22:H22)</f>
        <v>3046680</v>
      </c>
      <c r="F22" s="178"/>
      <c r="G22" s="178"/>
      <c r="H22" s="178">
        <v>3046680</v>
      </c>
      <c r="I22" s="183">
        <f aca="true" t="shared" si="6" ref="I22:I27">SUM(J22:L22)</f>
        <v>0</v>
      </c>
      <c r="J22" s="178"/>
      <c r="K22" s="178"/>
      <c r="L22" s="178"/>
    </row>
    <row r="23" spans="1:12" ht="19.5" customHeight="1">
      <c r="A23" s="135"/>
      <c r="B23" s="283" t="s">
        <v>488</v>
      </c>
      <c r="C23" s="292" t="s">
        <v>489</v>
      </c>
      <c r="D23" s="289">
        <f t="shared" si="1"/>
        <v>20000</v>
      </c>
      <c r="E23" s="178">
        <f t="shared" si="5"/>
        <v>20000</v>
      </c>
      <c r="F23" s="178"/>
      <c r="G23" s="178"/>
      <c r="H23" s="178">
        <v>20000</v>
      </c>
      <c r="I23" s="183">
        <f t="shared" si="6"/>
        <v>0</v>
      </c>
      <c r="J23" s="178"/>
      <c r="K23" s="178"/>
      <c r="L23" s="178"/>
    </row>
    <row r="24" spans="1:12" ht="19.5" customHeight="1">
      <c r="A24" s="135"/>
      <c r="B24" s="283" t="s">
        <v>479</v>
      </c>
      <c r="C24" s="292" t="s">
        <v>480</v>
      </c>
      <c r="D24" s="289">
        <f t="shared" si="1"/>
        <v>20000</v>
      </c>
      <c r="E24" s="178">
        <f t="shared" si="5"/>
        <v>20000</v>
      </c>
      <c r="F24" s="178"/>
      <c r="G24" s="178"/>
      <c r="H24" s="178">
        <v>20000</v>
      </c>
      <c r="I24" s="183">
        <f t="shared" si="6"/>
        <v>0</v>
      </c>
      <c r="J24" s="178"/>
      <c r="K24" s="178"/>
      <c r="L24" s="178"/>
    </row>
    <row r="25" spans="1:12" ht="22.5">
      <c r="A25" s="135"/>
      <c r="B25" s="283" t="s">
        <v>490</v>
      </c>
      <c r="C25" s="292" t="s">
        <v>558</v>
      </c>
      <c r="D25" s="289">
        <f t="shared" si="1"/>
        <v>130000</v>
      </c>
      <c r="E25" s="178">
        <f t="shared" si="5"/>
        <v>130000</v>
      </c>
      <c r="F25" s="178"/>
      <c r="G25" s="178"/>
      <c r="H25" s="178">
        <v>130000</v>
      </c>
      <c r="I25" s="183">
        <f t="shared" si="6"/>
        <v>0</v>
      </c>
      <c r="J25" s="178"/>
      <c r="K25" s="178"/>
      <c r="L25" s="178"/>
    </row>
    <row r="26" spans="1:12" ht="33.75">
      <c r="A26" s="135"/>
      <c r="B26" s="283" t="s">
        <v>491</v>
      </c>
      <c r="C26" s="292" t="s">
        <v>492</v>
      </c>
      <c r="D26" s="289">
        <f t="shared" si="1"/>
        <v>2000000</v>
      </c>
      <c r="E26" s="178">
        <f t="shared" si="5"/>
        <v>0</v>
      </c>
      <c r="F26" s="178"/>
      <c r="G26" s="178"/>
      <c r="H26" s="178"/>
      <c r="I26" s="183">
        <f t="shared" si="6"/>
        <v>2000000</v>
      </c>
      <c r="J26" s="178"/>
      <c r="K26" s="178"/>
      <c r="L26" s="178">
        <v>2000000</v>
      </c>
    </row>
    <row r="27" spans="1:12" ht="33.75">
      <c r="A27" s="135"/>
      <c r="B27" s="283" t="s">
        <v>493</v>
      </c>
      <c r="C27" s="292" t="s">
        <v>494</v>
      </c>
      <c r="D27" s="289">
        <f t="shared" si="1"/>
        <v>10000</v>
      </c>
      <c r="E27" s="178">
        <f t="shared" si="5"/>
        <v>0</v>
      </c>
      <c r="F27" s="178"/>
      <c r="G27" s="178"/>
      <c r="H27" s="178"/>
      <c r="I27" s="183">
        <f t="shared" si="6"/>
        <v>10000</v>
      </c>
      <c r="J27" s="178"/>
      <c r="K27" s="178"/>
      <c r="L27" s="178">
        <v>10000</v>
      </c>
    </row>
    <row r="28" spans="1:12" s="297" customFormat="1" ht="19.5" customHeight="1">
      <c r="A28" s="187">
        <v>710</v>
      </c>
      <c r="B28" s="294"/>
      <c r="C28" s="295" t="s">
        <v>396</v>
      </c>
      <c r="D28" s="289">
        <f t="shared" si="1"/>
        <v>305000</v>
      </c>
      <c r="E28" s="293">
        <f aca="true" t="shared" si="7" ref="E28:L28">SUM(E29)</f>
        <v>305000</v>
      </c>
      <c r="F28" s="293">
        <f t="shared" si="7"/>
        <v>0</v>
      </c>
      <c r="G28" s="293">
        <f t="shared" si="7"/>
        <v>0</v>
      </c>
      <c r="H28" s="293">
        <f t="shared" si="7"/>
        <v>305000</v>
      </c>
      <c r="I28" s="293">
        <f t="shared" si="7"/>
        <v>0</v>
      </c>
      <c r="J28" s="293">
        <f t="shared" si="7"/>
        <v>0</v>
      </c>
      <c r="K28" s="293">
        <f t="shared" si="7"/>
        <v>0</v>
      </c>
      <c r="L28" s="293">
        <f t="shared" si="7"/>
        <v>0</v>
      </c>
    </row>
    <row r="29" spans="1:12" ht="19.5" customHeight="1">
      <c r="A29" s="135"/>
      <c r="B29" s="283" t="s">
        <v>495</v>
      </c>
      <c r="C29" s="292" t="s">
        <v>496</v>
      </c>
      <c r="D29" s="289">
        <f t="shared" si="1"/>
        <v>305000</v>
      </c>
      <c r="E29" s="178">
        <f>SUM(F29:H29)</f>
        <v>305000</v>
      </c>
      <c r="F29" s="178"/>
      <c r="G29" s="178"/>
      <c r="H29" s="178">
        <v>305000</v>
      </c>
      <c r="I29" s="183">
        <f>SUM(J29:L29)</f>
        <v>0</v>
      </c>
      <c r="J29" s="178"/>
      <c r="K29" s="178"/>
      <c r="L29" s="178"/>
    </row>
    <row r="30" spans="1:12" s="297" customFormat="1" ht="19.5" customHeight="1">
      <c r="A30" s="187">
        <v>750</v>
      </c>
      <c r="B30" s="294"/>
      <c r="C30" s="295" t="s">
        <v>109</v>
      </c>
      <c r="D30" s="289">
        <f t="shared" si="1"/>
        <v>477633</v>
      </c>
      <c r="E30" s="293">
        <f aca="true" t="shared" si="8" ref="E30:L30">SUM(E31:E35)</f>
        <v>336601</v>
      </c>
      <c r="F30" s="293">
        <f t="shared" si="8"/>
        <v>132486</v>
      </c>
      <c r="G30" s="293">
        <f t="shared" si="8"/>
        <v>0</v>
      </c>
      <c r="H30" s="293">
        <f t="shared" si="8"/>
        <v>204115</v>
      </c>
      <c r="I30" s="293">
        <f t="shared" si="8"/>
        <v>141032</v>
      </c>
      <c r="J30" s="293">
        <f t="shared" si="8"/>
        <v>0</v>
      </c>
      <c r="K30" s="293">
        <f t="shared" si="8"/>
        <v>141032</v>
      </c>
      <c r="L30" s="293">
        <f t="shared" si="8"/>
        <v>0</v>
      </c>
    </row>
    <row r="31" spans="1:12" s="299" customFormat="1" ht="19.5" customHeight="1">
      <c r="A31" s="150"/>
      <c r="B31" s="298" t="s">
        <v>488</v>
      </c>
      <c r="C31" s="292" t="s">
        <v>489</v>
      </c>
      <c r="D31" s="289">
        <f t="shared" si="1"/>
        <v>200000</v>
      </c>
      <c r="E31" s="183">
        <f>SUM(F31:H31)</f>
        <v>200000</v>
      </c>
      <c r="F31" s="183"/>
      <c r="G31" s="183"/>
      <c r="H31" s="183">
        <v>200000</v>
      </c>
      <c r="I31" s="183">
        <f>SUM(J31:L31)</f>
        <v>0</v>
      </c>
      <c r="J31" s="183"/>
      <c r="K31" s="183"/>
      <c r="L31" s="183"/>
    </row>
    <row r="32" spans="1:12" s="297" customFormat="1" ht="19.5" customHeight="1">
      <c r="A32" s="150"/>
      <c r="B32" s="298" t="s">
        <v>479</v>
      </c>
      <c r="C32" s="292" t="s">
        <v>480</v>
      </c>
      <c r="D32" s="289">
        <f t="shared" si="1"/>
        <v>4000</v>
      </c>
      <c r="E32" s="183">
        <f>SUM(F32:H32)</f>
        <v>4000</v>
      </c>
      <c r="F32" s="183"/>
      <c r="G32" s="183"/>
      <c r="H32" s="183">
        <v>4000</v>
      </c>
      <c r="I32" s="183">
        <f>SUM(J32:L32)</f>
        <v>0</v>
      </c>
      <c r="J32" s="183"/>
      <c r="K32" s="183"/>
      <c r="L32" s="183"/>
    </row>
    <row r="33" spans="1:12" s="297" customFormat="1" ht="51.75" customHeight="1">
      <c r="A33" s="150"/>
      <c r="B33" s="298" t="s">
        <v>497</v>
      </c>
      <c r="C33" s="292" t="s">
        <v>557</v>
      </c>
      <c r="D33" s="289">
        <f t="shared" si="1"/>
        <v>132486</v>
      </c>
      <c r="E33" s="183">
        <f>SUM(F33)</f>
        <v>132486</v>
      </c>
      <c r="F33" s="183">
        <v>132486</v>
      </c>
      <c r="G33" s="183"/>
      <c r="H33" s="183"/>
      <c r="I33" s="183">
        <f>SUM(J33:L33)</f>
        <v>0</v>
      </c>
      <c r="J33" s="183"/>
      <c r="K33" s="183"/>
      <c r="L33" s="183"/>
    </row>
    <row r="34" spans="1:12" s="297" customFormat="1" ht="45">
      <c r="A34" s="150"/>
      <c r="B34" s="298" t="s">
        <v>498</v>
      </c>
      <c r="C34" s="300" t="s">
        <v>499</v>
      </c>
      <c r="D34" s="289">
        <f t="shared" si="1"/>
        <v>115</v>
      </c>
      <c r="E34" s="183">
        <f>SUM(F34:H34)</f>
        <v>115</v>
      </c>
      <c r="F34" s="183"/>
      <c r="G34" s="183"/>
      <c r="H34" s="183">
        <v>115</v>
      </c>
      <c r="I34" s="183">
        <f>SUM(J34:L34)</f>
        <v>0</v>
      </c>
      <c r="J34" s="183"/>
      <c r="K34" s="183"/>
      <c r="L34" s="183"/>
    </row>
    <row r="35" spans="1:12" s="297" customFormat="1" ht="70.5" customHeight="1">
      <c r="A35" s="150"/>
      <c r="B35" s="283" t="s">
        <v>487</v>
      </c>
      <c r="C35" s="292" t="s">
        <v>50</v>
      </c>
      <c r="D35" s="289">
        <f t="shared" si="1"/>
        <v>141032</v>
      </c>
      <c r="E35" s="183">
        <f>SUM(F35:H35)</f>
        <v>0</v>
      </c>
      <c r="F35" s="183"/>
      <c r="G35" s="183"/>
      <c r="H35" s="183"/>
      <c r="I35" s="183">
        <f>SUM(J35:L35)</f>
        <v>141032</v>
      </c>
      <c r="J35" s="183"/>
      <c r="K35" s="183">
        <v>141032</v>
      </c>
      <c r="L35" s="183"/>
    </row>
    <row r="36" spans="1:12" s="297" customFormat="1" ht="22.5">
      <c r="A36" s="187">
        <v>754</v>
      </c>
      <c r="B36" s="294"/>
      <c r="C36" s="295" t="s">
        <v>500</v>
      </c>
      <c r="D36" s="289">
        <f t="shared" si="1"/>
        <v>300000</v>
      </c>
      <c r="E36" s="293">
        <f aca="true" t="shared" si="9" ref="E36:L36">SUM(E37)</f>
        <v>300000</v>
      </c>
      <c r="F36" s="293">
        <f t="shared" si="9"/>
        <v>0</v>
      </c>
      <c r="G36" s="293">
        <f t="shared" si="9"/>
        <v>0</v>
      </c>
      <c r="H36" s="293">
        <f t="shared" si="9"/>
        <v>300000</v>
      </c>
      <c r="I36" s="293">
        <f t="shared" si="9"/>
        <v>0</v>
      </c>
      <c r="J36" s="293">
        <f t="shared" si="9"/>
        <v>0</v>
      </c>
      <c r="K36" s="293">
        <f t="shared" si="9"/>
        <v>0</v>
      </c>
      <c r="L36" s="293">
        <f t="shared" si="9"/>
        <v>0</v>
      </c>
    </row>
    <row r="37" spans="1:12" ht="22.5">
      <c r="A37" s="135"/>
      <c r="B37" s="283" t="s">
        <v>501</v>
      </c>
      <c r="C37" s="292" t="s">
        <v>502</v>
      </c>
      <c r="D37" s="289">
        <f t="shared" si="1"/>
        <v>300000</v>
      </c>
      <c r="E37" s="178">
        <f>SUM(F37:H37)</f>
        <v>300000</v>
      </c>
      <c r="F37" s="178"/>
      <c r="G37" s="178"/>
      <c r="H37" s="178">
        <v>300000</v>
      </c>
      <c r="I37" s="183">
        <f>SUM(J37:L37)</f>
        <v>0</v>
      </c>
      <c r="J37" s="178"/>
      <c r="K37" s="178"/>
      <c r="L37" s="178"/>
    </row>
    <row r="38" spans="1:12" s="297" customFormat="1" ht="45">
      <c r="A38" s="187">
        <v>756</v>
      </c>
      <c r="B38" s="294"/>
      <c r="C38" s="295" t="s">
        <v>503</v>
      </c>
      <c r="D38" s="289">
        <f t="shared" si="1"/>
        <v>56994305</v>
      </c>
      <c r="E38" s="293">
        <f aca="true" t="shared" si="10" ref="E38:L38">SUM(E39:E53)</f>
        <v>56994305</v>
      </c>
      <c r="F38" s="293">
        <f t="shared" si="10"/>
        <v>0</v>
      </c>
      <c r="G38" s="293">
        <f t="shared" si="10"/>
        <v>0</v>
      </c>
      <c r="H38" s="293">
        <f t="shared" si="10"/>
        <v>56994305</v>
      </c>
      <c r="I38" s="293">
        <f t="shared" si="10"/>
        <v>0</v>
      </c>
      <c r="J38" s="293">
        <f t="shared" si="10"/>
        <v>0</v>
      </c>
      <c r="K38" s="293">
        <f t="shared" si="10"/>
        <v>0</v>
      </c>
      <c r="L38" s="293">
        <f t="shared" si="10"/>
        <v>0</v>
      </c>
    </row>
    <row r="39" spans="1:12" s="299" customFormat="1" ht="19.5" customHeight="1">
      <c r="A39" s="150"/>
      <c r="B39" s="298" t="s">
        <v>504</v>
      </c>
      <c r="C39" s="300" t="s">
        <v>505</v>
      </c>
      <c r="D39" s="289">
        <f t="shared" si="1"/>
        <v>26532305</v>
      </c>
      <c r="E39" s="183">
        <f>SUM(F39:H39)</f>
        <v>26532305</v>
      </c>
      <c r="F39" s="183"/>
      <c r="G39" s="183"/>
      <c r="H39" s="183">
        <v>26532305</v>
      </c>
      <c r="I39" s="183">
        <f>SUM(J39:L39)</f>
        <v>0</v>
      </c>
      <c r="J39" s="183"/>
      <c r="K39" s="183"/>
      <c r="L39" s="183"/>
    </row>
    <row r="40" spans="1:12" s="299" customFormat="1" ht="19.5" customHeight="1">
      <c r="A40" s="150"/>
      <c r="B40" s="298" t="s">
        <v>506</v>
      </c>
      <c r="C40" s="300" t="s">
        <v>507</v>
      </c>
      <c r="D40" s="289">
        <f t="shared" si="1"/>
        <v>1500000</v>
      </c>
      <c r="E40" s="183">
        <f aca="true" t="shared" si="11" ref="E40:E53">SUM(F40:H40)</f>
        <v>1500000</v>
      </c>
      <c r="F40" s="183"/>
      <c r="G40" s="183"/>
      <c r="H40" s="183">
        <v>1500000</v>
      </c>
      <c r="I40" s="183">
        <f aca="true" t="shared" si="12" ref="I40:I53">SUM(J40:L40)</f>
        <v>0</v>
      </c>
      <c r="J40" s="183"/>
      <c r="K40" s="183"/>
      <c r="L40" s="183"/>
    </row>
    <row r="41" spans="1:12" ht="19.5" customHeight="1">
      <c r="A41" s="135"/>
      <c r="B41" s="283" t="s">
        <v>508</v>
      </c>
      <c r="C41" s="292" t="s">
        <v>509</v>
      </c>
      <c r="D41" s="289">
        <f t="shared" si="1"/>
        <v>24807000</v>
      </c>
      <c r="E41" s="183">
        <f t="shared" si="11"/>
        <v>24807000</v>
      </c>
      <c r="F41" s="178"/>
      <c r="G41" s="178"/>
      <c r="H41" s="178">
        <v>24807000</v>
      </c>
      <c r="I41" s="183">
        <f t="shared" si="12"/>
        <v>0</v>
      </c>
      <c r="J41" s="178"/>
      <c r="K41" s="178"/>
      <c r="L41" s="178"/>
    </row>
    <row r="42" spans="1:12" ht="19.5" customHeight="1">
      <c r="A42" s="135"/>
      <c r="B42" s="283" t="s">
        <v>510</v>
      </c>
      <c r="C42" s="292" t="s">
        <v>511</v>
      </c>
      <c r="D42" s="289">
        <f t="shared" si="1"/>
        <v>400000</v>
      </c>
      <c r="E42" s="183">
        <f t="shared" si="11"/>
        <v>400000</v>
      </c>
      <c r="F42" s="178"/>
      <c r="G42" s="178"/>
      <c r="H42" s="178">
        <v>400000</v>
      </c>
      <c r="I42" s="183">
        <f t="shared" si="12"/>
        <v>0</v>
      </c>
      <c r="J42" s="178"/>
      <c r="K42" s="178"/>
      <c r="L42" s="178"/>
    </row>
    <row r="43" spans="1:12" ht="19.5" customHeight="1">
      <c r="A43" s="135"/>
      <c r="B43" s="283" t="s">
        <v>512</v>
      </c>
      <c r="C43" s="292" t="s">
        <v>513</v>
      </c>
      <c r="D43" s="289">
        <f t="shared" si="1"/>
        <v>10000</v>
      </c>
      <c r="E43" s="183">
        <f t="shared" si="11"/>
        <v>10000</v>
      </c>
      <c r="F43" s="178"/>
      <c r="G43" s="178"/>
      <c r="H43" s="178">
        <v>10000</v>
      </c>
      <c r="I43" s="183">
        <f t="shared" si="12"/>
        <v>0</v>
      </c>
      <c r="J43" s="178"/>
      <c r="K43" s="178"/>
      <c r="L43" s="178"/>
    </row>
    <row r="44" spans="1:12" ht="19.5" customHeight="1">
      <c r="A44" s="135"/>
      <c r="B44" s="283" t="s">
        <v>514</v>
      </c>
      <c r="C44" s="292" t="s">
        <v>515</v>
      </c>
      <c r="D44" s="289">
        <f t="shared" si="1"/>
        <v>775000</v>
      </c>
      <c r="E44" s="183">
        <f t="shared" si="11"/>
        <v>775000</v>
      </c>
      <c r="F44" s="178"/>
      <c r="G44" s="178"/>
      <c r="H44" s="178">
        <v>775000</v>
      </c>
      <c r="I44" s="183">
        <f t="shared" si="12"/>
        <v>0</v>
      </c>
      <c r="J44" s="178"/>
      <c r="K44" s="178"/>
      <c r="L44" s="178"/>
    </row>
    <row r="45" spans="1:12" ht="31.5" customHeight="1">
      <c r="A45" s="135"/>
      <c r="B45" s="283" t="s">
        <v>516</v>
      </c>
      <c r="C45" s="292" t="s">
        <v>517</v>
      </c>
      <c r="D45" s="289">
        <f t="shared" si="1"/>
        <v>80000</v>
      </c>
      <c r="E45" s="183">
        <f t="shared" si="11"/>
        <v>80000</v>
      </c>
      <c r="F45" s="178"/>
      <c r="G45" s="178"/>
      <c r="H45" s="178">
        <v>80000</v>
      </c>
      <c r="I45" s="183">
        <f t="shared" si="12"/>
        <v>0</v>
      </c>
      <c r="J45" s="178"/>
      <c r="K45" s="178"/>
      <c r="L45" s="178"/>
    </row>
    <row r="46" spans="1:12" ht="19.5" customHeight="1">
      <c r="A46" s="135"/>
      <c r="B46" s="283" t="s">
        <v>518</v>
      </c>
      <c r="C46" s="292" t="s">
        <v>519</v>
      </c>
      <c r="D46" s="289">
        <f t="shared" si="1"/>
        <v>150000</v>
      </c>
      <c r="E46" s="183">
        <f t="shared" si="11"/>
        <v>150000</v>
      </c>
      <c r="F46" s="178"/>
      <c r="G46" s="178"/>
      <c r="H46" s="178">
        <v>150000</v>
      </c>
      <c r="I46" s="183">
        <f t="shared" si="12"/>
        <v>0</v>
      </c>
      <c r="J46" s="178"/>
      <c r="K46" s="178"/>
      <c r="L46" s="178"/>
    </row>
    <row r="47" spans="1:12" ht="19.5" customHeight="1">
      <c r="A47" s="135"/>
      <c r="B47" s="283" t="s">
        <v>520</v>
      </c>
      <c r="C47" s="292" t="s">
        <v>546</v>
      </c>
      <c r="D47" s="289">
        <f t="shared" si="1"/>
        <v>30000</v>
      </c>
      <c r="E47" s="183">
        <f t="shared" si="11"/>
        <v>30000</v>
      </c>
      <c r="F47" s="178"/>
      <c r="G47" s="178"/>
      <c r="H47" s="178">
        <v>30000</v>
      </c>
      <c r="I47" s="183">
        <f t="shared" si="12"/>
        <v>0</v>
      </c>
      <c r="J47" s="178"/>
      <c r="K47" s="178"/>
      <c r="L47" s="178"/>
    </row>
    <row r="48" spans="1:12" ht="19.5" customHeight="1">
      <c r="A48" s="135"/>
      <c r="B48" s="283" t="s">
        <v>521</v>
      </c>
      <c r="C48" s="292" t="s">
        <v>522</v>
      </c>
      <c r="D48" s="289">
        <f t="shared" si="1"/>
        <v>350000</v>
      </c>
      <c r="E48" s="183">
        <f t="shared" si="11"/>
        <v>350000</v>
      </c>
      <c r="F48" s="178"/>
      <c r="G48" s="178"/>
      <c r="H48" s="178">
        <v>350000</v>
      </c>
      <c r="I48" s="183">
        <f t="shared" si="12"/>
        <v>0</v>
      </c>
      <c r="J48" s="178"/>
      <c r="K48" s="178"/>
      <c r="L48" s="178"/>
    </row>
    <row r="49" spans="1:12" ht="19.5" customHeight="1">
      <c r="A49" s="135"/>
      <c r="B49" s="283" t="s">
        <v>523</v>
      </c>
      <c r="C49" s="292" t="s">
        <v>524</v>
      </c>
      <c r="D49" s="289">
        <f t="shared" si="1"/>
        <v>320000</v>
      </c>
      <c r="E49" s="183">
        <f t="shared" si="11"/>
        <v>320000</v>
      </c>
      <c r="F49" s="178"/>
      <c r="G49" s="178"/>
      <c r="H49" s="178">
        <v>320000</v>
      </c>
      <c r="I49" s="183">
        <f t="shared" si="12"/>
        <v>0</v>
      </c>
      <c r="J49" s="178"/>
      <c r="K49" s="178"/>
      <c r="L49" s="178"/>
    </row>
    <row r="50" spans="1:12" ht="22.5">
      <c r="A50" s="135"/>
      <c r="B50" s="283" t="s">
        <v>525</v>
      </c>
      <c r="C50" s="292" t="s">
        <v>526</v>
      </c>
      <c r="D50" s="289">
        <f t="shared" si="1"/>
        <v>700000</v>
      </c>
      <c r="E50" s="183">
        <f t="shared" si="11"/>
        <v>700000</v>
      </c>
      <c r="F50" s="178"/>
      <c r="G50" s="178"/>
      <c r="H50" s="178">
        <v>700000</v>
      </c>
      <c r="I50" s="183">
        <f t="shared" si="12"/>
        <v>0</v>
      </c>
      <c r="J50" s="178"/>
      <c r="K50" s="178"/>
      <c r="L50" s="178"/>
    </row>
    <row r="51" spans="1:12" ht="33.75" customHeight="1">
      <c r="A51" s="135"/>
      <c r="B51" s="283" t="s">
        <v>527</v>
      </c>
      <c r="C51" s="292" t="s">
        <v>528</v>
      </c>
      <c r="D51" s="289">
        <f t="shared" si="1"/>
        <v>40000</v>
      </c>
      <c r="E51" s="183">
        <f t="shared" si="11"/>
        <v>40000</v>
      </c>
      <c r="F51" s="178"/>
      <c r="G51" s="178"/>
      <c r="H51" s="178">
        <v>40000</v>
      </c>
      <c r="I51" s="183">
        <f t="shared" si="12"/>
        <v>0</v>
      </c>
      <c r="J51" s="178"/>
      <c r="K51" s="178"/>
      <c r="L51" s="178"/>
    </row>
    <row r="52" spans="1:12" ht="19.5" customHeight="1">
      <c r="A52" s="135"/>
      <c r="B52" s="283" t="s">
        <v>529</v>
      </c>
      <c r="C52" s="292" t="s">
        <v>530</v>
      </c>
      <c r="D52" s="289">
        <f t="shared" si="1"/>
        <v>1200000</v>
      </c>
      <c r="E52" s="183">
        <f t="shared" si="11"/>
        <v>1200000</v>
      </c>
      <c r="F52" s="178"/>
      <c r="G52" s="178"/>
      <c r="H52" s="178">
        <v>1200000</v>
      </c>
      <c r="I52" s="183">
        <f t="shared" si="12"/>
        <v>0</v>
      </c>
      <c r="J52" s="178"/>
      <c r="K52" s="178"/>
      <c r="L52" s="178"/>
    </row>
    <row r="53" spans="1:12" ht="22.5">
      <c r="A53" s="135"/>
      <c r="B53" s="283" t="s">
        <v>531</v>
      </c>
      <c r="C53" s="292" t="s">
        <v>532</v>
      </c>
      <c r="D53" s="289">
        <f t="shared" si="1"/>
        <v>100000</v>
      </c>
      <c r="E53" s="183">
        <f t="shared" si="11"/>
        <v>100000</v>
      </c>
      <c r="F53" s="178"/>
      <c r="G53" s="178"/>
      <c r="H53" s="178">
        <v>100000</v>
      </c>
      <c r="I53" s="183">
        <f t="shared" si="12"/>
        <v>0</v>
      </c>
      <c r="J53" s="178"/>
      <c r="K53" s="178"/>
      <c r="L53" s="178"/>
    </row>
    <row r="54" spans="1:12" s="297" customFormat="1" ht="19.5" customHeight="1">
      <c r="A54" s="187">
        <v>758</v>
      </c>
      <c r="B54" s="294"/>
      <c r="C54" s="295" t="s">
        <v>407</v>
      </c>
      <c r="D54" s="289">
        <f t="shared" si="1"/>
        <v>21581621</v>
      </c>
      <c r="E54" s="293">
        <f aca="true" t="shared" si="13" ref="E54:L54">SUM(E55)</f>
        <v>21581621</v>
      </c>
      <c r="F54" s="293">
        <f t="shared" si="13"/>
        <v>0</v>
      </c>
      <c r="G54" s="293">
        <f t="shared" si="13"/>
        <v>0</v>
      </c>
      <c r="H54" s="293">
        <f t="shared" si="13"/>
        <v>21581621</v>
      </c>
      <c r="I54" s="293">
        <f t="shared" si="13"/>
        <v>0</v>
      </c>
      <c r="J54" s="293">
        <f t="shared" si="13"/>
        <v>0</v>
      </c>
      <c r="K54" s="293">
        <f t="shared" si="13"/>
        <v>0</v>
      </c>
      <c r="L54" s="293">
        <f t="shared" si="13"/>
        <v>0</v>
      </c>
    </row>
    <row r="55" spans="1:12" ht="19.5" customHeight="1">
      <c r="A55" s="135"/>
      <c r="B55" s="283" t="s">
        <v>533</v>
      </c>
      <c r="C55" s="292" t="s">
        <v>534</v>
      </c>
      <c r="D55" s="289">
        <f t="shared" si="1"/>
        <v>21581621</v>
      </c>
      <c r="E55" s="178">
        <f>SUM(F55:H55)</f>
        <v>21581621</v>
      </c>
      <c r="F55" s="178"/>
      <c r="G55" s="178"/>
      <c r="H55" s="178">
        <v>21581621</v>
      </c>
      <c r="I55" s="183">
        <f>SUM(J55:L55)</f>
        <v>0</v>
      </c>
      <c r="J55" s="178"/>
      <c r="K55" s="178"/>
      <c r="L55" s="178"/>
    </row>
    <row r="56" spans="1:12" s="297" customFormat="1" ht="19.5" customHeight="1">
      <c r="A56" s="187">
        <v>801</v>
      </c>
      <c r="B56" s="294"/>
      <c r="C56" s="295" t="s">
        <v>170</v>
      </c>
      <c r="D56" s="289">
        <f t="shared" si="1"/>
        <v>1302692</v>
      </c>
      <c r="E56" s="293">
        <f aca="true" t="shared" si="14" ref="E56:L56">SUM(E57:E58)</f>
        <v>1302692</v>
      </c>
      <c r="F56" s="293">
        <f t="shared" si="14"/>
        <v>0</v>
      </c>
      <c r="G56" s="293">
        <f t="shared" si="14"/>
        <v>0</v>
      </c>
      <c r="H56" s="293">
        <f t="shared" si="14"/>
        <v>1302692</v>
      </c>
      <c r="I56" s="293">
        <f t="shared" si="14"/>
        <v>0</v>
      </c>
      <c r="J56" s="293">
        <f t="shared" si="14"/>
        <v>0</v>
      </c>
      <c r="K56" s="293">
        <f t="shared" si="14"/>
        <v>0</v>
      </c>
      <c r="L56" s="293">
        <f t="shared" si="14"/>
        <v>0</v>
      </c>
    </row>
    <row r="57" spans="1:12" s="299" customFormat="1" ht="57" customHeight="1">
      <c r="A57" s="150"/>
      <c r="B57" s="298" t="s">
        <v>483</v>
      </c>
      <c r="C57" s="292" t="s">
        <v>484</v>
      </c>
      <c r="D57" s="289">
        <f t="shared" si="1"/>
        <v>118592</v>
      </c>
      <c r="E57" s="183">
        <f>SUM(F57:H57)</f>
        <v>118592</v>
      </c>
      <c r="F57" s="183"/>
      <c r="G57" s="183"/>
      <c r="H57" s="183">
        <v>118592</v>
      </c>
      <c r="I57" s="183">
        <f>SUM(J57:L57)</f>
        <v>0</v>
      </c>
      <c r="J57" s="183"/>
      <c r="K57" s="183"/>
      <c r="L57" s="183"/>
    </row>
    <row r="58" spans="1:12" s="299" customFormat="1" ht="19.5" customHeight="1">
      <c r="A58" s="150"/>
      <c r="B58" s="298" t="s">
        <v>495</v>
      </c>
      <c r="C58" s="292" t="s">
        <v>496</v>
      </c>
      <c r="D58" s="289">
        <f t="shared" si="1"/>
        <v>1184100</v>
      </c>
      <c r="E58" s="183">
        <f>SUM(F58:H58)</f>
        <v>1184100</v>
      </c>
      <c r="F58" s="183"/>
      <c r="G58" s="183"/>
      <c r="H58" s="183">
        <v>1184100</v>
      </c>
      <c r="I58" s="183">
        <f>SUM(J58:L58)</f>
        <v>0</v>
      </c>
      <c r="J58" s="183"/>
      <c r="K58" s="183"/>
      <c r="L58" s="183"/>
    </row>
    <row r="59" spans="1:12" s="297" customFormat="1" ht="19.5" customHeight="1">
      <c r="A59" s="187">
        <v>851</v>
      </c>
      <c r="B59" s="294"/>
      <c r="C59" s="295" t="s">
        <v>172</v>
      </c>
      <c r="D59" s="289">
        <f t="shared" si="1"/>
        <v>2592</v>
      </c>
      <c r="E59" s="293">
        <f aca="true" t="shared" si="15" ref="E59:L59">SUM(E60)</f>
        <v>2592</v>
      </c>
      <c r="F59" s="293">
        <f t="shared" si="15"/>
        <v>2592</v>
      </c>
      <c r="G59" s="293">
        <f t="shared" si="15"/>
        <v>0</v>
      </c>
      <c r="H59" s="293">
        <f t="shared" si="15"/>
        <v>0</v>
      </c>
      <c r="I59" s="293">
        <f t="shared" si="15"/>
        <v>0</v>
      </c>
      <c r="J59" s="293">
        <f t="shared" si="15"/>
        <v>0</v>
      </c>
      <c r="K59" s="293">
        <f t="shared" si="15"/>
        <v>0</v>
      </c>
      <c r="L59" s="293">
        <f t="shared" si="15"/>
        <v>0</v>
      </c>
    </row>
    <row r="60" spans="1:12" s="299" customFormat="1" ht="48" customHeight="1">
      <c r="A60" s="150"/>
      <c r="B60" s="298" t="s">
        <v>497</v>
      </c>
      <c r="C60" s="292" t="s">
        <v>557</v>
      </c>
      <c r="D60" s="289">
        <f t="shared" si="1"/>
        <v>2592</v>
      </c>
      <c r="E60" s="183">
        <f>SUM(F60:H60)</f>
        <v>2592</v>
      </c>
      <c r="F60" s="183">
        <v>2592</v>
      </c>
      <c r="G60" s="183"/>
      <c r="H60" s="183"/>
      <c r="I60" s="183">
        <f>SUM(J60:L60)</f>
        <v>0</v>
      </c>
      <c r="J60" s="183"/>
      <c r="K60" s="183"/>
      <c r="L60" s="183"/>
    </row>
    <row r="61" spans="1:12" s="297" customFormat="1" ht="19.5" customHeight="1">
      <c r="A61" s="187">
        <v>852</v>
      </c>
      <c r="B61" s="294"/>
      <c r="C61" s="295" t="s">
        <v>118</v>
      </c>
      <c r="D61" s="289">
        <f t="shared" si="1"/>
        <v>9784470</v>
      </c>
      <c r="E61" s="293">
        <f aca="true" t="shared" si="16" ref="E61:K61">SUM(E62:E69)</f>
        <v>9784470</v>
      </c>
      <c r="F61" s="293">
        <f t="shared" si="16"/>
        <v>8792800</v>
      </c>
      <c r="G61" s="293">
        <f t="shared" si="16"/>
        <v>250928</v>
      </c>
      <c r="H61" s="293">
        <f t="shared" si="16"/>
        <v>740742</v>
      </c>
      <c r="I61" s="293">
        <f t="shared" si="16"/>
        <v>0</v>
      </c>
      <c r="J61" s="293">
        <f t="shared" si="16"/>
        <v>0</v>
      </c>
      <c r="K61" s="293">
        <f t="shared" si="16"/>
        <v>0</v>
      </c>
      <c r="L61" s="293">
        <f>SUM(L62:L69)</f>
        <v>0</v>
      </c>
    </row>
    <row r="62" spans="1:12" s="299" customFormat="1" ht="57.75" customHeight="1">
      <c r="A62" s="150"/>
      <c r="B62" s="298" t="s">
        <v>483</v>
      </c>
      <c r="C62" s="292" t="s">
        <v>484</v>
      </c>
      <c r="D62" s="289">
        <f t="shared" si="1"/>
        <v>1200</v>
      </c>
      <c r="E62" s="183">
        <f aca="true" t="shared" si="17" ref="E62:E69">SUM(F62:H62)</f>
        <v>1200</v>
      </c>
      <c r="F62" s="183"/>
      <c r="G62" s="183"/>
      <c r="H62" s="183">
        <v>1200</v>
      </c>
      <c r="I62" s="183">
        <f>SUM(J62:L62)</f>
        <v>0</v>
      </c>
      <c r="J62" s="183"/>
      <c r="K62" s="183"/>
      <c r="L62" s="183"/>
    </row>
    <row r="63" spans="1:12" s="299" customFormat="1" ht="19.5" customHeight="1">
      <c r="A63" s="150"/>
      <c r="B63" s="298" t="s">
        <v>495</v>
      </c>
      <c r="C63" s="292" t="s">
        <v>496</v>
      </c>
      <c r="D63" s="289">
        <f t="shared" si="1"/>
        <v>669500</v>
      </c>
      <c r="E63" s="183">
        <f t="shared" si="17"/>
        <v>669500</v>
      </c>
      <c r="F63" s="183"/>
      <c r="G63" s="183"/>
      <c r="H63" s="183">
        <v>669500</v>
      </c>
      <c r="I63" s="183">
        <f aca="true" t="shared" si="18" ref="I63:I69">SUM(J63:L63)</f>
        <v>0</v>
      </c>
      <c r="J63" s="183"/>
      <c r="K63" s="183"/>
      <c r="L63" s="183"/>
    </row>
    <row r="64" spans="1:12" s="299" customFormat="1" ht="19.5" customHeight="1">
      <c r="A64" s="150"/>
      <c r="B64" s="283" t="s">
        <v>479</v>
      </c>
      <c r="C64" s="292" t="s">
        <v>480</v>
      </c>
      <c r="D64" s="289">
        <f t="shared" si="1"/>
        <v>66132</v>
      </c>
      <c r="E64" s="183">
        <f t="shared" si="17"/>
        <v>66132</v>
      </c>
      <c r="F64" s="183"/>
      <c r="G64" s="183"/>
      <c r="H64" s="183">
        <v>66132</v>
      </c>
      <c r="I64" s="183">
        <f t="shared" si="18"/>
        <v>0</v>
      </c>
      <c r="J64" s="183"/>
      <c r="K64" s="183"/>
      <c r="L64" s="183"/>
    </row>
    <row r="65" spans="1:12" s="299" customFormat="1" ht="22.5">
      <c r="A65" s="150"/>
      <c r="B65" s="298" t="s">
        <v>535</v>
      </c>
      <c r="C65" s="292" t="s">
        <v>536</v>
      </c>
      <c r="D65" s="289">
        <f t="shared" si="1"/>
        <v>250928</v>
      </c>
      <c r="E65" s="183">
        <f t="shared" si="17"/>
        <v>250928</v>
      </c>
      <c r="F65" s="183"/>
      <c r="G65" s="183">
        <v>250928</v>
      </c>
      <c r="H65" s="183"/>
      <c r="I65" s="183">
        <f t="shared" si="18"/>
        <v>0</v>
      </c>
      <c r="J65" s="183"/>
      <c r="K65" s="183"/>
      <c r="L65" s="183"/>
    </row>
    <row r="66" spans="1:12" s="299" customFormat="1" ht="45" customHeight="1">
      <c r="A66" s="150"/>
      <c r="B66" s="283" t="s">
        <v>497</v>
      </c>
      <c r="C66" s="292" t="s">
        <v>557</v>
      </c>
      <c r="D66" s="289">
        <f t="shared" si="1"/>
        <v>7773100</v>
      </c>
      <c r="E66" s="183">
        <f t="shared" si="17"/>
        <v>7773100</v>
      </c>
      <c r="F66" s="183">
        <v>7773100</v>
      </c>
      <c r="G66" s="183"/>
      <c r="H66" s="183"/>
      <c r="I66" s="183">
        <f t="shared" si="18"/>
        <v>0</v>
      </c>
      <c r="J66" s="183"/>
      <c r="K66" s="183"/>
      <c r="L66" s="183"/>
    </row>
    <row r="67" spans="1:12" s="299" customFormat="1" ht="22.5" customHeight="1">
      <c r="A67" s="150"/>
      <c r="B67" s="283" t="s">
        <v>537</v>
      </c>
      <c r="C67" s="292" t="s">
        <v>538</v>
      </c>
      <c r="D67" s="289">
        <f t="shared" si="1"/>
        <v>993500</v>
      </c>
      <c r="E67" s="183">
        <f t="shared" si="17"/>
        <v>993500</v>
      </c>
      <c r="F67" s="183">
        <v>993500</v>
      </c>
      <c r="G67" s="183"/>
      <c r="H67" s="183"/>
      <c r="I67" s="183">
        <f t="shared" si="18"/>
        <v>0</v>
      </c>
      <c r="J67" s="183"/>
      <c r="K67" s="183"/>
      <c r="L67" s="183"/>
    </row>
    <row r="68" spans="1:12" s="299" customFormat="1" ht="33.75" customHeight="1">
      <c r="A68" s="150"/>
      <c r="B68" s="283" t="s">
        <v>539</v>
      </c>
      <c r="C68" s="292" t="s">
        <v>540</v>
      </c>
      <c r="D68" s="289">
        <f t="shared" si="1"/>
        <v>26200</v>
      </c>
      <c r="E68" s="183">
        <f t="shared" si="17"/>
        <v>26200</v>
      </c>
      <c r="F68" s="183">
        <v>26200</v>
      </c>
      <c r="G68" s="183"/>
      <c r="H68" s="183"/>
      <c r="I68" s="183">
        <f t="shared" si="18"/>
        <v>0</v>
      </c>
      <c r="J68" s="183"/>
      <c r="K68" s="183"/>
      <c r="L68" s="183"/>
    </row>
    <row r="69" spans="1:12" s="299" customFormat="1" ht="45">
      <c r="A69" s="150"/>
      <c r="B69" s="298" t="s">
        <v>498</v>
      </c>
      <c r="C69" s="300" t="s">
        <v>499</v>
      </c>
      <c r="D69" s="289">
        <f t="shared" si="1"/>
        <v>3910</v>
      </c>
      <c r="E69" s="183">
        <f t="shared" si="17"/>
        <v>3910</v>
      </c>
      <c r="F69" s="183"/>
      <c r="G69" s="183"/>
      <c r="H69" s="183">
        <v>3910</v>
      </c>
      <c r="I69" s="183">
        <f t="shared" si="18"/>
        <v>0</v>
      </c>
      <c r="J69" s="183"/>
      <c r="K69" s="183"/>
      <c r="L69" s="183"/>
    </row>
    <row r="70" spans="1:12" s="297" customFormat="1" ht="22.5">
      <c r="A70" s="187">
        <v>900</v>
      </c>
      <c r="B70" s="294"/>
      <c r="C70" s="295" t="s">
        <v>541</v>
      </c>
      <c r="D70" s="289">
        <f t="shared" si="1"/>
        <v>1883484</v>
      </c>
      <c r="E70" s="293">
        <f aca="true" t="shared" si="19" ref="E70:L70">SUM(E71:E74)</f>
        <v>74600</v>
      </c>
      <c r="F70" s="293">
        <f t="shared" si="19"/>
        <v>0</v>
      </c>
      <c r="G70" s="293">
        <f t="shared" si="19"/>
        <v>0</v>
      </c>
      <c r="H70" s="293">
        <f t="shared" si="19"/>
        <v>74600</v>
      </c>
      <c r="I70" s="293">
        <f>SUM(I71:I74)</f>
        <v>1808884</v>
      </c>
      <c r="J70" s="293">
        <f t="shared" si="19"/>
        <v>0</v>
      </c>
      <c r="K70" s="293">
        <f t="shared" si="19"/>
        <v>1808884</v>
      </c>
      <c r="L70" s="293">
        <f t="shared" si="19"/>
        <v>0</v>
      </c>
    </row>
    <row r="71" spans="1:12" s="299" customFormat="1" ht="56.25" customHeight="1">
      <c r="A71" s="150"/>
      <c r="B71" s="298" t="s">
        <v>483</v>
      </c>
      <c r="C71" s="292" t="s">
        <v>484</v>
      </c>
      <c r="D71" s="289">
        <f t="shared" si="1"/>
        <v>18600</v>
      </c>
      <c r="E71" s="183">
        <f>SUM(F71:H71)</f>
        <v>18600</v>
      </c>
      <c r="F71" s="183"/>
      <c r="G71" s="183"/>
      <c r="H71" s="183">
        <v>18600</v>
      </c>
      <c r="I71" s="183">
        <f aca="true" t="shared" si="20" ref="I71:I79">SUM(J71:L71)</f>
        <v>0</v>
      </c>
      <c r="J71" s="183"/>
      <c r="K71" s="183"/>
      <c r="L71" s="183"/>
    </row>
    <row r="72" spans="1:12" s="299" customFormat="1" ht="19.5" customHeight="1">
      <c r="A72" s="150"/>
      <c r="B72" s="298" t="s">
        <v>542</v>
      </c>
      <c r="C72" s="300" t="s">
        <v>543</v>
      </c>
      <c r="D72" s="289">
        <f t="shared" si="1"/>
        <v>10000</v>
      </c>
      <c r="E72" s="183">
        <f>SUM(F72:H72)</f>
        <v>10000</v>
      </c>
      <c r="F72" s="183"/>
      <c r="G72" s="183"/>
      <c r="H72" s="183">
        <v>10000</v>
      </c>
      <c r="I72" s="183">
        <f t="shared" si="20"/>
        <v>0</v>
      </c>
      <c r="J72" s="183"/>
      <c r="K72" s="183"/>
      <c r="L72" s="183"/>
    </row>
    <row r="73" spans="1:12" s="299" customFormat="1" ht="19.5" customHeight="1">
      <c r="A73" s="150"/>
      <c r="B73" s="298" t="s">
        <v>495</v>
      </c>
      <c r="C73" s="292" t="s">
        <v>496</v>
      </c>
      <c r="D73" s="289">
        <f t="shared" si="1"/>
        <v>46000</v>
      </c>
      <c r="E73" s="183">
        <f>SUM(F73:H73)</f>
        <v>46000</v>
      </c>
      <c r="F73" s="183"/>
      <c r="G73" s="183"/>
      <c r="H73" s="183">
        <v>46000</v>
      </c>
      <c r="I73" s="183">
        <f t="shared" si="20"/>
        <v>0</v>
      </c>
      <c r="J73" s="183"/>
      <c r="K73" s="183"/>
      <c r="L73" s="183"/>
    </row>
    <row r="74" spans="1:12" ht="58.5" customHeight="1">
      <c r="A74" s="135"/>
      <c r="B74" s="135">
        <v>6298</v>
      </c>
      <c r="C74" s="292" t="s">
        <v>50</v>
      </c>
      <c r="D74" s="289">
        <f t="shared" si="1"/>
        <v>1808884</v>
      </c>
      <c r="E74" s="183">
        <f>SUM(F74:H74)</f>
        <v>0</v>
      </c>
      <c r="F74" s="301"/>
      <c r="G74" s="301"/>
      <c r="H74" s="301"/>
      <c r="I74" s="183">
        <f t="shared" si="20"/>
        <v>1808884</v>
      </c>
      <c r="J74" s="301"/>
      <c r="K74" s="301">
        <v>1808884</v>
      </c>
      <c r="L74" s="301"/>
    </row>
    <row r="75" spans="1:12" s="297" customFormat="1" ht="19.5" customHeight="1">
      <c r="A75" s="187">
        <v>926</v>
      </c>
      <c r="B75" s="294"/>
      <c r="C75" s="295" t="s">
        <v>292</v>
      </c>
      <c r="D75" s="289">
        <f>SUM(I75,E75)</f>
        <v>1810000</v>
      </c>
      <c r="E75" s="293">
        <f aca="true" t="shared" si="21" ref="E75:L75">SUM(E76:E78)</f>
        <v>1500000</v>
      </c>
      <c r="F75" s="293">
        <f t="shared" si="21"/>
        <v>0</v>
      </c>
      <c r="G75" s="293">
        <f t="shared" si="21"/>
        <v>0</v>
      </c>
      <c r="H75" s="293">
        <f t="shared" si="21"/>
        <v>1500000</v>
      </c>
      <c r="I75" s="179">
        <f>SUM(J75:L75)</f>
        <v>310000</v>
      </c>
      <c r="J75" s="293">
        <f t="shared" si="21"/>
        <v>0</v>
      </c>
      <c r="K75" s="293">
        <f>SUM(K76:K79)</f>
        <v>310000</v>
      </c>
      <c r="L75" s="293">
        <f t="shared" si="21"/>
        <v>0</v>
      </c>
    </row>
    <row r="76" spans="1:12" ht="57.75" customHeight="1">
      <c r="A76" s="135"/>
      <c r="B76" s="283" t="s">
        <v>483</v>
      </c>
      <c r="C76" s="292" t="s">
        <v>484</v>
      </c>
      <c r="D76" s="289">
        <f>SUM(I76,E76)</f>
        <v>45000</v>
      </c>
      <c r="E76" s="301">
        <f>SUM(F76:H76)</f>
        <v>45000</v>
      </c>
      <c r="F76" s="301"/>
      <c r="G76" s="301"/>
      <c r="H76" s="301">
        <v>45000</v>
      </c>
      <c r="I76" s="179">
        <f t="shared" si="20"/>
        <v>0</v>
      </c>
      <c r="J76" s="301"/>
      <c r="K76" s="301"/>
      <c r="L76" s="301"/>
    </row>
    <row r="77" spans="1:12" ht="19.5" customHeight="1">
      <c r="A77" s="135"/>
      <c r="B77" s="283" t="s">
        <v>495</v>
      </c>
      <c r="C77" s="292" t="s">
        <v>496</v>
      </c>
      <c r="D77" s="289">
        <f>SUM(I77,E77)</f>
        <v>1454600</v>
      </c>
      <c r="E77" s="301">
        <f>SUM(F77:H77)</f>
        <v>1454600</v>
      </c>
      <c r="F77" s="301"/>
      <c r="G77" s="301"/>
      <c r="H77" s="301">
        <v>1454600</v>
      </c>
      <c r="I77" s="179">
        <f t="shared" si="20"/>
        <v>0</v>
      </c>
      <c r="J77" s="301"/>
      <c r="K77" s="301"/>
      <c r="L77" s="301"/>
    </row>
    <row r="78" spans="1:12" ht="19.5" customHeight="1">
      <c r="A78" s="135"/>
      <c r="B78" s="283" t="s">
        <v>488</v>
      </c>
      <c r="C78" s="292" t="s">
        <v>489</v>
      </c>
      <c r="D78" s="289">
        <f>SUM(I78,E78)</f>
        <v>400</v>
      </c>
      <c r="E78" s="301">
        <f>SUM(F78:H78)</f>
        <v>400</v>
      </c>
      <c r="F78" s="301"/>
      <c r="G78" s="301"/>
      <c r="H78" s="301">
        <v>400</v>
      </c>
      <c r="I78" s="179">
        <f t="shared" si="20"/>
        <v>0</v>
      </c>
      <c r="J78" s="301"/>
      <c r="K78" s="301"/>
      <c r="L78" s="301"/>
    </row>
    <row r="79" spans="1:12" ht="77.25" customHeight="1">
      <c r="A79" s="135"/>
      <c r="B79" s="283"/>
      <c r="C79" s="292" t="s">
        <v>50</v>
      </c>
      <c r="D79" s="289">
        <f>SUM(I79,E79)</f>
        <v>310000</v>
      </c>
      <c r="E79" s="301">
        <f>SUM(F79:H79)</f>
        <v>0</v>
      </c>
      <c r="F79" s="301"/>
      <c r="G79" s="301"/>
      <c r="H79" s="301"/>
      <c r="I79" s="179">
        <f t="shared" si="20"/>
        <v>310000</v>
      </c>
      <c r="J79" s="301"/>
      <c r="K79" s="301">
        <v>310000</v>
      </c>
      <c r="L79" s="301"/>
    </row>
    <row r="80" spans="1:13" s="291" customFormat="1" ht="19.5" customHeight="1">
      <c r="A80" s="136"/>
      <c r="B80" s="287"/>
      <c r="C80" s="288" t="s">
        <v>544</v>
      </c>
      <c r="D80" s="179">
        <f>SUM(D14,D16,D18,D21,D28,D30,D36,D38,D54,D56,D59,D61,D70,D75)</f>
        <v>104319513</v>
      </c>
      <c r="E80" s="179">
        <f>SUM(E14,E16,E18,E21,E28,E30,E36,E38,E54,E56,E59,E61,E70,E75)</f>
        <v>95999661</v>
      </c>
      <c r="F80" s="179">
        <f aca="true" t="shared" si="22" ref="F80:L80">SUM(F14,F16,F18,F21,F28,F30,F36,F38,F54,F56,F59,F61,F70,F75)</f>
        <v>9527878</v>
      </c>
      <c r="G80" s="179">
        <f t="shared" si="22"/>
        <v>250928</v>
      </c>
      <c r="H80" s="179">
        <f t="shared" si="22"/>
        <v>86220855</v>
      </c>
      <c r="I80" s="179">
        <f t="shared" si="22"/>
        <v>8319852</v>
      </c>
      <c r="J80" s="179">
        <f t="shared" si="22"/>
        <v>0</v>
      </c>
      <c r="K80" s="179">
        <f t="shared" si="22"/>
        <v>6309852</v>
      </c>
      <c r="L80" s="179">
        <f t="shared" si="22"/>
        <v>2010000</v>
      </c>
      <c r="M80" s="290"/>
    </row>
    <row r="81" ht="11.25">
      <c r="B81" s="302"/>
    </row>
    <row r="82" ht="11.25">
      <c r="B82" s="302"/>
    </row>
    <row r="83" spans="2:10" ht="11.25">
      <c r="B83" s="302"/>
      <c r="I83" s="163" t="s">
        <v>95</v>
      </c>
      <c r="J83" s="163"/>
    </row>
    <row r="84" spans="2:10" ht="11.25">
      <c r="B84" s="302"/>
      <c r="I84" s="163"/>
      <c r="J84" s="163"/>
    </row>
    <row r="85" spans="2:10" ht="12.75">
      <c r="B85" s="302"/>
      <c r="I85" s="164"/>
      <c r="J85" s="164"/>
    </row>
    <row r="86" spans="2:10" ht="11.25">
      <c r="B86" s="302"/>
      <c r="I86" s="389" t="s">
        <v>96</v>
      </c>
      <c r="J86" s="389"/>
    </row>
  </sheetData>
  <sheetProtection/>
  <mergeCells count="10">
    <mergeCell ref="I86:J86"/>
    <mergeCell ref="A7:L7"/>
    <mergeCell ref="A9:A11"/>
    <mergeCell ref="C9:C11"/>
    <mergeCell ref="D9:D11"/>
    <mergeCell ref="E9:L9"/>
    <mergeCell ref="E10:E11"/>
    <mergeCell ref="F10:H10"/>
    <mergeCell ref="J10:L10"/>
    <mergeCell ref="I10:I11"/>
  </mergeCells>
  <printOptions horizontalCentered="1"/>
  <pageMargins left="0.3937007874015748" right="0.3937007874015748" top="0.61" bottom="0.59" header="0.15748031496062992" footer="0.15748031496062992"/>
  <pageSetup horizontalDpi="600" verticalDpi="600" orientation="landscape" paperSize="9" r:id="rId1"/>
  <rowBreaks count="1" manualBreakCount="1">
    <brk id="60" max="1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L15" sqref="L15"/>
    </sheetView>
  </sheetViews>
  <sheetFormatPr defaultColWidth="9.140625" defaultRowHeight="12.75"/>
  <cols>
    <col min="1" max="1" width="3.8515625" style="0" customWidth="1"/>
    <col min="2" max="2" width="11.7109375" style="0" customWidth="1"/>
    <col min="3" max="3" width="25.8515625" style="0" customWidth="1"/>
    <col min="4" max="4" width="9.57421875" style="0" customWidth="1"/>
    <col min="5" max="5" width="9.421875" style="0" customWidth="1"/>
    <col min="6" max="7" width="8.8515625" style="0" customWidth="1"/>
    <col min="8" max="8" width="9.00390625" style="0" customWidth="1"/>
  </cols>
  <sheetData>
    <row r="1" ht="12.75">
      <c r="E1" s="37"/>
    </row>
    <row r="2" spans="4:8" ht="12.75">
      <c r="D2" s="34" t="s">
        <v>214</v>
      </c>
      <c r="E2" s="34"/>
      <c r="F2" s="34"/>
      <c r="G2" s="34"/>
      <c r="H2" s="34"/>
    </row>
    <row r="3" spans="4:8" ht="12.75">
      <c r="D3" s="34" t="s">
        <v>554</v>
      </c>
      <c r="E3" s="34"/>
      <c r="F3" s="34"/>
      <c r="G3" s="34"/>
      <c r="H3" s="34"/>
    </row>
    <row r="4" spans="4:8" ht="12.75">
      <c r="D4" s="34" t="s">
        <v>75</v>
      </c>
      <c r="E4" s="34"/>
      <c r="F4" s="34"/>
      <c r="G4" s="34"/>
      <c r="H4" s="34"/>
    </row>
    <row r="5" spans="4:8" ht="12.75">
      <c r="D5" s="34" t="s">
        <v>559</v>
      </c>
      <c r="E5" s="34"/>
      <c r="F5" s="34"/>
      <c r="G5" s="34"/>
      <c r="H5" s="34"/>
    </row>
    <row r="8" spans="1:8" s="198" customFormat="1" ht="12.75">
      <c r="A8" s="479" t="s">
        <v>376</v>
      </c>
      <c r="B8" s="479"/>
      <c r="C8" s="479"/>
      <c r="D8" s="479"/>
      <c r="E8" s="479"/>
      <c r="F8" s="479"/>
      <c r="G8" s="479"/>
      <c r="H8" s="479"/>
    </row>
    <row r="9" s="198" customFormat="1" ht="12.75"/>
    <row r="10" spans="1:8" s="198" customFormat="1" ht="45">
      <c r="A10" s="214" t="s">
        <v>101</v>
      </c>
      <c r="B10" s="214"/>
      <c r="C10" s="215" t="s">
        <v>232</v>
      </c>
      <c r="D10" s="215" t="s">
        <v>233</v>
      </c>
      <c r="E10" s="215" t="s">
        <v>234</v>
      </c>
      <c r="F10" s="215" t="s">
        <v>285</v>
      </c>
      <c r="G10" s="215" t="s">
        <v>286</v>
      </c>
      <c r="H10" s="215" t="s">
        <v>235</v>
      </c>
    </row>
    <row r="11" spans="1:8" ht="12.75">
      <c r="A11" s="6" t="s">
        <v>97</v>
      </c>
      <c r="B11" s="6" t="s">
        <v>79</v>
      </c>
      <c r="C11" s="6" t="s">
        <v>81</v>
      </c>
      <c r="D11" s="6" t="s">
        <v>82</v>
      </c>
      <c r="E11" s="6" t="s">
        <v>83</v>
      </c>
      <c r="F11" s="6" t="s">
        <v>85</v>
      </c>
      <c r="G11" s="6" t="s">
        <v>86</v>
      </c>
      <c r="H11" s="6" t="s">
        <v>88</v>
      </c>
    </row>
    <row r="12" spans="1:8" ht="27" customHeight="1">
      <c r="A12" s="100" t="s">
        <v>97</v>
      </c>
      <c r="B12" s="101" t="s">
        <v>332</v>
      </c>
      <c r="C12" s="101" t="s">
        <v>41</v>
      </c>
      <c r="D12" s="101" t="s">
        <v>236</v>
      </c>
      <c r="E12" s="102">
        <v>39741</v>
      </c>
      <c r="F12" s="25">
        <v>936596</v>
      </c>
      <c r="G12" s="25">
        <f>F12+E12</f>
        <v>976337</v>
      </c>
      <c r="H12" s="103">
        <v>0</v>
      </c>
    </row>
    <row r="13" spans="1:8" ht="27" customHeight="1">
      <c r="A13" s="100" t="s">
        <v>79</v>
      </c>
      <c r="B13" s="101" t="s">
        <v>331</v>
      </c>
      <c r="C13" s="101" t="s">
        <v>41</v>
      </c>
      <c r="D13" s="101" t="s">
        <v>236</v>
      </c>
      <c r="E13" s="102">
        <v>0</v>
      </c>
      <c r="F13" s="25">
        <v>979992</v>
      </c>
      <c r="G13" s="25">
        <f>F13+E13</f>
        <v>979992</v>
      </c>
      <c r="H13" s="103">
        <v>0</v>
      </c>
    </row>
    <row r="14" spans="1:8" ht="18" customHeight="1">
      <c r="A14" s="100" t="s">
        <v>81</v>
      </c>
      <c r="B14" s="101" t="s">
        <v>237</v>
      </c>
      <c r="C14" s="101"/>
      <c r="D14" s="101"/>
      <c r="E14" s="104">
        <f>+E13/E12%</f>
        <v>0</v>
      </c>
      <c r="F14" s="104">
        <f>+F13/F12%</f>
        <v>104.63337447522733</v>
      </c>
      <c r="G14" s="104">
        <f>+G13/G12%</f>
        <v>100.37435844385698</v>
      </c>
      <c r="H14" s="104">
        <v>0</v>
      </c>
    </row>
    <row r="15" spans="1:8" ht="34.5" customHeight="1">
      <c r="A15" s="100" t="s">
        <v>82</v>
      </c>
      <c r="B15" s="101" t="s">
        <v>332</v>
      </c>
      <c r="C15" s="101" t="s">
        <v>238</v>
      </c>
      <c r="D15" s="101" t="s">
        <v>239</v>
      </c>
      <c r="E15" s="102">
        <v>30949</v>
      </c>
      <c r="F15" s="25">
        <v>756446</v>
      </c>
      <c r="G15" s="25">
        <f>F15+E15</f>
        <v>787395</v>
      </c>
      <c r="H15" s="103">
        <v>0</v>
      </c>
    </row>
    <row r="16" spans="1:8" ht="32.25" customHeight="1">
      <c r="A16" s="100" t="s">
        <v>83</v>
      </c>
      <c r="B16" s="101" t="s">
        <v>331</v>
      </c>
      <c r="C16" s="101" t="s">
        <v>238</v>
      </c>
      <c r="D16" s="101" t="s">
        <v>239</v>
      </c>
      <c r="E16" s="102">
        <v>0</v>
      </c>
      <c r="F16" s="25">
        <v>784675</v>
      </c>
      <c r="G16" s="25">
        <f>F16+E16</f>
        <v>784675</v>
      </c>
      <c r="H16" s="103">
        <v>0</v>
      </c>
    </row>
    <row r="17" spans="1:8" ht="18.75" customHeight="1">
      <c r="A17" s="100"/>
      <c r="B17" s="101" t="s">
        <v>240</v>
      </c>
      <c r="C17" s="101"/>
      <c r="D17" s="101"/>
      <c r="E17" s="105">
        <f>+E16/E15%</f>
        <v>0</v>
      </c>
      <c r="F17" s="105">
        <f>+F16/F15%</f>
        <v>103.73179314848647</v>
      </c>
      <c r="G17" s="105">
        <f>+G16/G15%</f>
        <v>99.65455711555192</v>
      </c>
      <c r="H17" s="105">
        <v>0</v>
      </c>
    </row>
    <row r="20" ht="12.75">
      <c r="D20" s="9" t="s">
        <v>95</v>
      </c>
    </row>
    <row r="23" spans="4:5" ht="12.75">
      <c r="D23" s="431" t="s">
        <v>96</v>
      </c>
      <c r="E23" s="431"/>
    </row>
  </sheetData>
  <sheetProtection/>
  <mergeCells count="2">
    <mergeCell ref="A8:H8"/>
    <mergeCell ref="D23:E23"/>
  </mergeCells>
  <printOptions/>
  <pageMargins left="0.75" right="0.75" top="1" bottom="1" header="0.5" footer="0.5"/>
  <pageSetup horizontalDpi="600" verticalDpi="600" orientation="portrait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3342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3.421875" style="0" customWidth="1"/>
    <col min="2" max="2" width="36.7109375" style="0" customWidth="1"/>
    <col min="3" max="3" width="12.8515625" style="0" customWidth="1"/>
    <col min="4" max="4" width="10.140625" style="0" customWidth="1"/>
    <col min="5" max="5" width="8.7109375" style="0" customWidth="1"/>
    <col min="6" max="6" width="9.28125" style="0" customWidth="1"/>
  </cols>
  <sheetData>
    <row r="2" spans="3:6" ht="12.75">
      <c r="C2" s="34" t="s">
        <v>231</v>
      </c>
      <c r="D2" s="34"/>
      <c r="E2" s="34"/>
      <c r="F2" s="1"/>
    </row>
    <row r="3" spans="3:5" ht="12.75">
      <c r="C3" s="34" t="s">
        <v>554</v>
      </c>
      <c r="D3" s="34"/>
      <c r="E3" s="34"/>
    </row>
    <row r="4" spans="3:5" ht="12.75">
      <c r="C4" s="34" t="s">
        <v>75</v>
      </c>
      <c r="D4" s="34"/>
      <c r="E4" s="34"/>
    </row>
    <row r="5" spans="3:5" ht="12.75">
      <c r="C5" s="34" t="s">
        <v>559</v>
      </c>
      <c r="D5" s="34"/>
      <c r="E5" s="34"/>
    </row>
    <row r="7" spans="1:6" s="46" customFormat="1" ht="28.5" customHeight="1">
      <c r="A7" s="444" t="s">
        <v>333</v>
      </c>
      <c r="B7" s="444"/>
      <c r="C7" s="444"/>
      <c r="D7" s="444"/>
      <c r="E7" s="444"/>
      <c r="F7" s="444"/>
    </row>
    <row r="9" spans="1:6" ht="67.5" customHeight="1">
      <c r="A9" s="3" t="s">
        <v>76</v>
      </c>
      <c r="B9" s="4" t="s">
        <v>77</v>
      </c>
      <c r="C9" s="152" t="s">
        <v>346</v>
      </c>
      <c r="D9" s="5" t="s">
        <v>347</v>
      </c>
      <c r="E9" s="5" t="s">
        <v>330</v>
      </c>
      <c r="F9" s="5" t="s">
        <v>265</v>
      </c>
    </row>
    <row r="10" spans="1:6" ht="12.75">
      <c r="A10" s="6">
        <v>1</v>
      </c>
      <c r="B10" s="7">
        <v>2</v>
      </c>
      <c r="C10" s="8">
        <v>3</v>
      </c>
      <c r="D10" s="8">
        <v>4</v>
      </c>
      <c r="E10" s="8">
        <v>5</v>
      </c>
      <c r="F10" s="8">
        <v>6</v>
      </c>
    </row>
    <row r="11" spans="1:6" s="72" customFormat="1" ht="12.75">
      <c r="A11" s="68"/>
      <c r="B11" s="69" t="s">
        <v>215</v>
      </c>
      <c r="C11" s="70">
        <f>C13+C14-C15</f>
        <v>0</v>
      </c>
      <c r="D11" s="70">
        <f>D13+D14-D15</f>
        <v>23522</v>
      </c>
      <c r="E11" s="70">
        <f>E13+E14-E15</f>
        <v>0</v>
      </c>
      <c r="F11" s="71">
        <f>+E11/D11</f>
        <v>0</v>
      </c>
    </row>
    <row r="12" spans="1:6" s="72" customFormat="1" ht="12.75">
      <c r="A12" s="73"/>
      <c r="B12" s="74" t="s">
        <v>78</v>
      </c>
      <c r="C12" s="70"/>
      <c r="D12" s="70"/>
      <c r="E12" s="70"/>
      <c r="F12" s="71"/>
    </row>
    <row r="13" spans="1:6" s="72" customFormat="1" ht="12.75">
      <c r="A13" s="73"/>
      <c r="B13" s="74" t="s">
        <v>216</v>
      </c>
      <c r="C13" s="75"/>
      <c r="D13" s="75">
        <v>23522</v>
      </c>
      <c r="E13" s="75">
        <v>0</v>
      </c>
      <c r="F13" s="76">
        <f>+E13/D13</f>
        <v>0</v>
      </c>
    </row>
    <row r="14" spans="1:6" s="72" customFormat="1" ht="12.75">
      <c r="A14" s="73"/>
      <c r="B14" s="74" t="s">
        <v>217</v>
      </c>
      <c r="C14" s="77">
        <v>0</v>
      </c>
      <c r="D14" s="77">
        <v>0</v>
      </c>
      <c r="E14" s="75">
        <v>0</v>
      </c>
      <c r="F14" s="76">
        <v>0</v>
      </c>
    </row>
    <row r="15" spans="1:6" s="81" customFormat="1" ht="12.75">
      <c r="A15" s="78"/>
      <c r="B15" s="79" t="s">
        <v>218</v>
      </c>
      <c r="C15" s="80">
        <v>0</v>
      </c>
      <c r="D15" s="80">
        <v>0</v>
      </c>
      <c r="E15" s="79">
        <v>0</v>
      </c>
      <c r="F15" s="76">
        <v>0</v>
      </c>
    </row>
    <row r="16" spans="1:6" s="81" customFormat="1" ht="12.75">
      <c r="A16" s="78"/>
      <c r="B16" s="79"/>
      <c r="C16" s="79"/>
      <c r="D16" s="79"/>
      <c r="E16" s="79"/>
      <c r="F16" s="71"/>
    </row>
    <row r="17" spans="1:6" s="72" customFormat="1" ht="12.75">
      <c r="A17" s="68"/>
      <c r="B17" s="69" t="s">
        <v>219</v>
      </c>
      <c r="C17" s="70">
        <f>C19+C20+C21</f>
        <v>485000</v>
      </c>
      <c r="D17" s="70">
        <f>D19+D20+D21</f>
        <v>485000</v>
      </c>
      <c r="E17" s="70">
        <f>E19+E20+E21</f>
        <v>350000</v>
      </c>
      <c r="F17" s="71">
        <f>+E17/D17</f>
        <v>0.7216494845360825</v>
      </c>
    </row>
    <row r="18" spans="1:6" s="81" customFormat="1" ht="12.75">
      <c r="A18" s="78"/>
      <c r="B18" s="79" t="s">
        <v>78</v>
      </c>
      <c r="C18" s="82"/>
      <c r="D18" s="82"/>
      <c r="E18" s="82"/>
      <c r="F18" s="82"/>
    </row>
    <row r="19" spans="1:6" s="81" customFormat="1" ht="25.5">
      <c r="A19" s="78"/>
      <c r="B19" s="42" t="s">
        <v>338</v>
      </c>
      <c r="C19" s="82">
        <v>200000</v>
      </c>
      <c r="D19" s="82">
        <v>200000</v>
      </c>
      <c r="E19" s="82">
        <v>55000</v>
      </c>
      <c r="F19" s="83">
        <f>+E19/D19</f>
        <v>0.275</v>
      </c>
    </row>
    <row r="20" spans="1:6" s="81" customFormat="1" ht="63.75">
      <c r="A20" s="78"/>
      <c r="B20" s="42" t="s">
        <v>220</v>
      </c>
      <c r="C20" s="82">
        <v>275000</v>
      </c>
      <c r="D20" s="82">
        <v>275000</v>
      </c>
      <c r="E20" s="82">
        <v>290000</v>
      </c>
      <c r="F20" s="83">
        <f>+E20/D20</f>
        <v>1.0545454545454545</v>
      </c>
    </row>
    <row r="21" spans="1:6" s="81" customFormat="1" ht="38.25">
      <c r="A21" s="78"/>
      <c r="B21" s="42" t="s">
        <v>257</v>
      </c>
      <c r="C21" s="82">
        <v>10000</v>
      </c>
      <c r="D21" s="82">
        <v>10000</v>
      </c>
      <c r="E21" s="82">
        <v>5000</v>
      </c>
      <c r="F21" s="120">
        <v>0</v>
      </c>
    </row>
    <row r="22" spans="1:6" s="72" customFormat="1" ht="12.75">
      <c r="A22" s="68"/>
      <c r="B22" s="69" t="s">
        <v>221</v>
      </c>
      <c r="C22" s="70">
        <f>C11+C17</f>
        <v>485000</v>
      </c>
      <c r="D22" s="70">
        <f>D11+D17</f>
        <v>508522</v>
      </c>
      <c r="E22" s="70">
        <f>SUM(E19:E21)</f>
        <v>350000</v>
      </c>
      <c r="F22" s="71">
        <f>+E22/D22</f>
        <v>0.6882691407648047</v>
      </c>
    </row>
    <row r="23" spans="1:6" s="81" customFormat="1" ht="12.75">
      <c r="A23" s="78"/>
      <c r="B23" s="79"/>
      <c r="C23" s="82"/>
      <c r="D23" s="82"/>
      <c r="E23" s="82"/>
      <c r="F23" s="71"/>
    </row>
    <row r="24" spans="1:6" s="72" customFormat="1" ht="12.75">
      <c r="A24" s="68"/>
      <c r="B24" s="69" t="s">
        <v>107</v>
      </c>
      <c r="C24" s="70">
        <f>C26+C27+C33+C36</f>
        <v>485000</v>
      </c>
      <c r="D24" s="70">
        <f>D26+D27+D33+D36</f>
        <v>508522</v>
      </c>
      <c r="E24" s="70">
        <f>E26+E27+E33+E36</f>
        <v>350000</v>
      </c>
      <c r="F24" s="71">
        <f>+E24/D24</f>
        <v>0.6882691407648047</v>
      </c>
    </row>
    <row r="25" spans="1:6" s="81" customFormat="1" ht="12.75">
      <c r="A25" s="78"/>
      <c r="B25" s="79" t="s">
        <v>78</v>
      </c>
      <c r="C25" s="82"/>
      <c r="D25" s="82"/>
      <c r="E25" s="82"/>
      <c r="F25" s="71"/>
    </row>
    <row r="26" spans="1:6" s="81" customFormat="1" ht="89.25">
      <c r="A26" s="78" t="s">
        <v>143</v>
      </c>
      <c r="B26" s="84" t="s">
        <v>337</v>
      </c>
      <c r="C26" s="82">
        <v>4000</v>
      </c>
      <c r="D26" s="82">
        <v>4000</v>
      </c>
      <c r="E26" s="82">
        <v>8000</v>
      </c>
      <c r="F26" s="85">
        <f>+E26/D26</f>
        <v>2</v>
      </c>
    </row>
    <row r="27" spans="1:6" s="81" customFormat="1" ht="38.25">
      <c r="A27" s="78" t="s">
        <v>334</v>
      </c>
      <c r="B27" s="84" t="s">
        <v>222</v>
      </c>
      <c r="C27" s="82">
        <f>C29+C30+C31+C32</f>
        <v>146000</v>
      </c>
      <c r="D27" s="82">
        <f>D29+D30+D31+D32</f>
        <v>146000</v>
      </c>
      <c r="E27" s="123">
        <f>SUM(E29:E32)</f>
        <v>90000</v>
      </c>
      <c r="F27" s="85">
        <f>+E27/D27</f>
        <v>0.6164383561643836</v>
      </c>
    </row>
    <row r="28" spans="1:6" s="81" customFormat="1" ht="13.5" customHeight="1">
      <c r="A28" s="78"/>
      <c r="B28" s="84" t="s">
        <v>78</v>
      </c>
      <c r="C28" s="82"/>
      <c r="D28" s="82"/>
      <c r="E28" s="82"/>
      <c r="F28" s="71"/>
    </row>
    <row r="29" spans="1:6" s="81" customFormat="1" ht="14.25" customHeight="1">
      <c r="A29" s="78" t="s">
        <v>97</v>
      </c>
      <c r="B29" s="84" t="s">
        <v>339</v>
      </c>
      <c r="C29" s="82">
        <v>0</v>
      </c>
      <c r="D29" s="82">
        <v>0</v>
      </c>
      <c r="E29" s="82">
        <v>60000</v>
      </c>
      <c r="F29" s="85">
        <v>0</v>
      </c>
    </row>
    <row r="30" spans="1:6" s="81" customFormat="1" ht="12.75">
      <c r="A30" s="78" t="s">
        <v>79</v>
      </c>
      <c r="B30" s="84" t="s">
        <v>340</v>
      </c>
      <c r="C30" s="82">
        <v>80000</v>
      </c>
      <c r="D30" s="82">
        <v>80000</v>
      </c>
      <c r="E30" s="82">
        <v>10000</v>
      </c>
      <c r="F30" s="85">
        <f>+E30/D30</f>
        <v>0.125</v>
      </c>
    </row>
    <row r="31" spans="1:6" s="81" customFormat="1" ht="38.25">
      <c r="A31" s="78" t="s">
        <v>81</v>
      </c>
      <c r="B31" s="84" t="s">
        <v>341</v>
      </c>
      <c r="C31" s="82">
        <v>0</v>
      </c>
      <c r="D31" s="82">
        <v>0</v>
      </c>
      <c r="E31" s="123">
        <v>20000</v>
      </c>
      <c r="F31" s="85">
        <v>0</v>
      </c>
    </row>
    <row r="32" spans="1:6" s="81" customFormat="1" ht="51">
      <c r="A32" s="78" t="s">
        <v>82</v>
      </c>
      <c r="B32" s="84" t="s">
        <v>256</v>
      </c>
      <c r="C32" s="82">
        <v>66000</v>
      </c>
      <c r="D32" s="82">
        <v>66000</v>
      </c>
      <c r="E32" s="82">
        <v>0</v>
      </c>
      <c r="F32" s="85">
        <f>+E32/D32</f>
        <v>0</v>
      </c>
    </row>
    <row r="33" spans="1:6" s="81" customFormat="1" ht="38.25">
      <c r="A33" s="78" t="s">
        <v>335</v>
      </c>
      <c r="B33" s="84" t="s">
        <v>223</v>
      </c>
      <c r="C33" s="82">
        <f>SUM(C35:C35)</f>
        <v>60000</v>
      </c>
      <c r="D33" s="82">
        <f>SUM(D35:D35)</f>
        <v>83522</v>
      </c>
      <c r="E33" s="82">
        <f>SUM(E35:E35)</f>
        <v>43000</v>
      </c>
      <c r="F33" s="85">
        <f>+E33/D33</f>
        <v>0.514834414884701</v>
      </c>
    </row>
    <row r="34" spans="1:6" s="81" customFormat="1" ht="15" customHeight="1">
      <c r="A34" s="78"/>
      <c r="B34" s="84" t="s">
        <v>78</v>
      </c>
      <c r="C34" s="82"/>
      <c r="D34" s="82"/>
      <c r="E34" s="82"/>
      <c r="F34" s="71"/>
    </row>
    <row r="35" spans="1:6" s="81" customFormat="1" ht="61.5" customHeight="1">
      <c r="A35" s="78" t="s">
        <v>97</v>
      </c>
      <c r="B35" s="322" t="s">
        <v>67</v>
      </c>
      <c r="C35" s="82">
        <v>60000</v>
      </c>
      <c r="D35" s="82">
        <v>83522</v>
      </c>
      <c r="E35" s="82">
        <v>43000</v>
      </c>
      <c r="F35" s="85">
        <f>+E35/D35</f>
        <v>0.514834414884701</v>
      </c>
    </row>
    <row r="36" spans="1:6" s="81" customFormat="1" ht="12.75">
      <c r="A36" s="78" t="s">
        <v>336</v>
      </c>
      <c r="B36" s="84" t="s">
        <v>224</v>
      </c>
      <c r="C36" s="82">
        <f>C37+C43</f>
        <v>275000</v>
      </c>
      <c r="D36" s="82">
        <f>D37+D43</f>
        <v>275000</v>
      </c>
      <c r="E36" s="82">
        <f>E37+E43</f>
        <v>209000</v>
      </c>
      <c r="F36" s="85">
        <f aca="true" t="shared" si="0" ref="F36:F43">+E36/D36</f>
        <v>0.76</v>
      </c>
    </row>
    <row r="37" spans="1:6" s="81" customFormat="1" ht="25.5">
      <c r="A37" s="78" t="s">
        <v>97</v>
      </c>
      <c r="B37" s="84" t="s">
        <v>225</v>
      </c>
      <c r="C37" s="82">
        <f>C39+C40+C41+C42</f>
        <v>120000</v>
      </c>
      <c r="D37" s="82">
        <f>D39+D40+D41+D42</f>
        <v>120000</v>
      </c>
      <c r="E37" s="82">
        <f>E39+E40+E41+E42</f>
        <v>50000</v>
      </c>
      <c r="F37" s="85">
        <f t="shared" si="0"/>
        <v>0.4166666666666667</v>
      </c>
    </row>
    <row r="38" spans="1:6" s="81" customFormat="1" ht="12.75">
      <c r="A38" s="78"/>
      <c r="B38" s="84" t="s">
        <v>78</v>
      </c>
      <c r="C38" s="82"/>
      <c r="D38" s="82"/>
      <c r="E38" s="82"/>
      <c r="F38" s="85"/>
    </row>
    <row r="39" spans="1:6" s="81" customFormat="1" ht="12.75">
      <c r="A39" s="78"/>
      <c r="B39" s="84" t="s">
        <v>226</v>
      </c>
      <c r="C39" s="82">
        <v>20000</v>
      </c>
      <c r="D39" s="82">
        <v>20000</v>
      </c>
      <c r="E39" s="82">
        <v>10000</v>
      </c>
      <c r="F39" s="85">
        <f t="shared" si="0"/>
        <v>0.5</v>
      </c>
    </row>
    <row r="40" spans="1:6" s="81" customFormat="1" ht="12.75">
      <c r="A40" s="78"/>
      <c r="B40" s="124" t="s">
        <v>259</v>
      </c>
      <c r="C40" s="125">
        <v>40000</v>
      </c>
      <c r="D40" s="125">
        <v>40000</v>
      </c>
      <c r="E40" s="125">
        <v>10000</v>
      </c>
      <c r="F40" s="85">
        <f t="shared" si="0"/>
        <v>0.25</v>
      </c>
    </row>
    <row r="41" spans="1:6" s="81" customFormat="1" ht="25.5">
      <c r="A41" s="78"/>
      <c r="B41" s="84" t="s">
        <v>227</v>
      </c>
      <c r="C41" s="82">
        <v>50000</v>
      </c>
      <c r="D41" s="82">
        <v>50000</v>
      </c>
      <c r="E41" s="82">
        <v>25000</v>
      </c>
      <c r="F41" s="85">
        <f t="shared" si="0"/>
        <v>0.5</v>
      </c>
    </row>
    <row r="42" spans="1:6" s="81" customFormat="1" ht="25.5">
      <c r="A42" s="78"/>
      <c r="B42" s="84" t="s">
        <v>258</v>
      </c>
      <c r="C42" s="82">
        <v>10000</v>
      </c>
      <c r="D42" s="82">
        <v>10000</v>
      </c>
      <c r="E42" s="82">
        <v>5000</v>
      </c>
      <c r="F42" s="85">
        <f t="shared" si="0"/>
        <v>0.5</v>
      </c>
    </row>
    <row r="43" spans="1:6" s="81" customFormat="1" ht="25.5">
      <c r="A43" s="78" t="s">
        <v>79</v>
      </c>
      <c r="B43" s="84" t="s">
        <v>228</v>
      </c>
      <c r="C43" s="82">
        <f>C45+C46</f>
        <v>155000</v>
      </c>
      <c r="D43" s="82">
        <f>D45+D46</f>
        <v>155000</v>
      </c>
      <c r="E43" s="82">
        <f>E45+E46</f>
        <v>159000</v>
      </c>
      <c r="F43" s="85">
        <f t="shared" si="0"/>
        <v>1.0258064516129033</v>
      </c>
    </row>
    <row r="44" spans="1:6" s="81" customFormat="1" ht="12.75">
      <c r="A44" s="78"/>
      <c r="B44" s="84" t="s">
        <v>78</v>
      </c>
      <c r="C44" s="82"/>
      <c r="D44" s="82"/>
      <c r="E44" s="82"/>
      <c r="F44" s="85"/>
    </row>
    <row r="45" spans="1:6" s="81" customFormat="1" ht="147.75" customHeight="1">
      <c r="A45" s="86"/>
      <c r="B45" s="307" t="s">
        <v>72</v>
      </c>
      <c r="C45" s="87">
        <v>155000</v>
      </c>
      <c r="D45" s="82">
        <v>155000</v>
      </c>
      <c r="E45" s="82">
        <v>159000</v>
      </c>
      <c r="F45" s="85">
        <v>0</v>
      </c>
    </row>
    <row r="46" spans="1:6" s="81" customFormat="1" ht="12.75">
      <c r="A46" s="88"/>
      <c r="B46" s="89" t="s">
        <v>229</v>
      </c>
      <c r="C46" s="119"/>
      <c r="D46" s="91"/>
      <c r="E46" s="91">
        <v>0</v>
      </c>
      <c r="F46" s="90">
        <v>0</v>
      </c>
    </row>
    <row r="47" spans="1:6" s="81" customFormat="1" ht="12.75">
      <c r="A47" s="68"/>
      <c r="B47" s="74" t="s">
        <v>230</v>
      </c>
      <c r="C47" s="77">
        <v>0</v>
      </c>
      <c r="D47" s="77">
        <v>0</v>
      </c>
      <c r="E47" s="77">
        <f>E49+E50-E51</f>
        <v>0</v>
      </c>
      <c r="F47" s="85">
        <v>0</v>
      </c>
    </row>
    <row r="48" spans="1:6" s="81" customFormat="1" ht="14.25" customHeight="1">
      <c r="A48" s="73"/>
      <c r="B48" s="74" t="s">
        <v>78</v>
      </c>
      <c r="C48" s="93"/>
      <c r="D48" s="75"/>
      <c r="E48" s="75"/>
      <c r="F48" s="85"/>
    </row>
    <row r="49" spans="1:6" s="81" customFormat="1" ht="12.75" customHeight="1">
      <c r="A49" s="73"/>
      <c r="B49" s="74" t="s">
        <v>216</v>
      </c>
      <c r="C49" s="94">
        <v>0</v>
      </c>
      <c r="D49" s="75">
        <v>0</v>
      </c>
      <c r="E49" s="75">
        <v>0</v>
      </c>
      <c r="F49" s="85">
        <v>0</v>
      </c>
    </row>
    <row r="50" spans="1:6" s="81" customFormat="1" ht="12.75">
      <c r="A50" s="73"/>
      <c r="B50" s="74" t="s">
        <v>217</v>
      </c>
      <c r="C50" s="77">
        <v>0</v>
      </c>
      <c r="D50" s="94">
        <v>0</v>
      </c>
      <c r="E50" s="75">
        <v>0</v>
      </c>
      <c r="F50" s="85">
        <v>0</v>
      </c>
    </row>
    <row r="51" spans="1:6" s="81" customFormat="1" ht="12.75">
      <c r="A51" s="78"/>
      <c r="B51" s="79" t="s">
        <v>218</v>
      </c>
      <c r="C51" s="80">
        <v>0</v>
      </c>
      <c r="D51" s="95">
        <v>0</v>
      </c>
      <c r="E51" s="74">
        <v>0</v>
      </c>
      <c r="F51" s="85">
        <v>0</v>
      </c>
    </row>
    <row r="52" spans="1:2" s="81" customFormat="1" ht="12.75">
      <c r="A52" s="96"/>
      <c r="B52" s="97"/>
    </row>
    <row r="53" spans="1:2" s="81" customFormat="1" ht="12.75">
      <c r="A53" s="96"/>
      <c r="B53" s="97"/>
    </row>
    <row r="54" spans="1:2" s="81" customFormat="1" ht="12.75">
      <c r="A54" s="96"/>
      <c r="B54" s="97"/>
    </row>
    <row r="55" spans="1:4" s="81" customFormat="1" ht="12.75">
      <c r="A55" s="96"/>
      <c r="B55" s="97"/>
      <c r="D55" s="98" t="s">
        <v>95</v>
      </c>
    </row>
    <row r="56" spans="1:2" s="81" customFormat="1" ht="12.75">
      <c r="A56" s="96"/>
      <c r="B56" s="97"/>
    </row>
    <row r="57" spans="1:2" s="81" customFormat="1" ht="21" customHeight="1">
      <c r="A57" s="96"/>
      <c r="B57" s="97"/>
    </row>
    <row r="58" spans="1:4" s="81" customFormat="1" ht="12.75">
      <c r="A58" s="96"/>
      <c r="B58" s="97"/>
      <c r="D58" s="122" t="s">
        <v>260</v>
      </c>
    </row>
    <row r="59" spans="1:2" s="81" customFormat="1" ht="12.75">
      <c r="A59" s="96"/>
      <c r="B59" s="97"/>
    </row>
    <row r="60" spans="1:2" s="81" customFormat="1" ht="12.75">
      <c r="A60" s="96"/>
      <c r="B60" s="97"/>
    </row>
    <row r="61" spans="1:2" s="81" customFormat="1" ht="12.75">
      <c r="A61" s="96"/>
      <c r="B61" s="97"/>
    </row>
    <row r="62" spans="1:2" s="81" customFormat="1" ht="12.75">
      <c r="A62" s="96"/>
      <c r="B62" s="97"/>
    </row>
    <row r="63" spans="1:2" s="81" customFormat="1" ht="12.75">
      <c r="A63" s="96"/>
      <c r="B63" s="97"/>
    </row>
    <row r="64" spans="1:2" s="81" customFormat="1" ht="12.75">
      <c r="A64" s="96"/>
      <c r="B64" s="97"/>
    </row>
    <row r="65" spans="1:2" s="81" customFormat="1" ht="12.75">
      <c r="A65" s="96"/>
      <c r="B65" s="97"/>
    </row>
    <row r="66" spans="1:2" s="81" customFormat="1" ht="12.75">
      <c r="A66" s="96"/>
      <c r="B66" s="97"/>
    </row>
    <row r="67" spans="1:2" s="81" customFormat="1" ht="12.75">
      <c r="A67" s="96"/>
      <c r="B67" s="97"/>
    </row>
    <row r="68" spans="1:2" s="81" customFormat="1" ht="12.75">
      <c r="A68" s="96"/>
      <c r="B68" s="97"/>
    </row>
    <row r="69" spans="1:2" s="81" customFormat="1" ht="12.75">
      <c r="A69" s="96"/>
      <c r="B69" s="99"/>
    </row>
    <row r="70" spans="1:2" s="81" customFormat="1" ht="12.75">
      <c r="A70" s="96"/>
      <c r="B70" s="99"/>
    </row>
    <row r="71" spans="1:2" s="81" customFormat="1" ht="12.75">
      <c r="A71" s="96"/>
      <c r="B71" s="99"/>
    </row>
    <row r="72" spans="1:2" s="81" customFormat="1" ht="12.75">
      <c r="A72" s="96"/>
      <c r="B72" s="99"/>
    </row>
    <row r="73" spans="1:2" s="81" customFormat="1" ht="12.75">
      <c r="A73" s="96"/>
      <c r="B73" s="99"/>
    </row>
    <row r="74" spans="1:2" s="81" customFormat="1" ht="12.75">
      <c r="A74" s="96"/>
      <c r="B74" s="99"/>
    </row>
    <row r="75" spans="1:2" s="81" customFormat="1" ht="12.75">
      <c r="A75" s="96"/>
      <c r="B75" s="99"/>
    </row>
    <row r="76" spans="1:2" s="81" customFormat="1" ht="12.75">
      <c r="A76" s="96"/>
      <c r="B76" s="99"/>
    </row>
    <row r="77" spans="1:2" s="81" customFormat="1" ht="12.75">
      <c r="A77" s="96"/>
      <c r="B77" s="99"/>
    </row>
    <row r="78" spans="1:2" s="81" customFormat="1" ht="12.75">
      <c r="A78" s="96"/>
      <c r="B78" s="99"/>
    </row>
    <row r="79" spans="1:2" s="81" customFormat="1" ht="12.75">
      <c r="A79" s="96"/>
      <c r="B79" s="99"/>
    </row>
    <row r="80" spans="1:2" s="81" customFormat="1" ht="12.75">
      <c r="A80" s="96"/>
      <c r="B80" s="99"/>
    </row>
    <row r="81" spans="1:2" s="81" customFormat="1" ht="12.75">
      <c r="A81" s="96"/>
      <c r="B81" s="99"/>
    </row>
    <row r="82" spans="1:2" s="81" customFormat="1" ht="12.75">
      <c r="A82" s="96"/>
      <c r="B82" s="99"/>
    </row>
    <row r="83" spans="1:2" s="81" customFormat="1" ht="12.75">
      <c r="A83" s="96"/>
      <c r="B83" s="99"/>
    </row>
    <row r="84" spans="1:2" s="81" customFormat="1" ht="12.75">
      <c r="A84" s="96"/>
      <c r="B84" s="99"/>
    </row>
    <row r="85" spans="1:2" s="81" customFormat="1" ht="12.75">
      <c r="A85" s="96"/>
      <c r="B85" s="99"/>
    </row>
    <row r="86" spans="1:2" s="81" customFormat="1" ht="12.75">
      <c r="A86" s="96"/>
      <c r="B86" s="99"/>
    </row>
    <row r="87" spans="1:2" s="81" customFormat="1" ht="12.75">
      <c r="A87" s="96"/>
      <c r="B87" s="99"/>
    </row>
    <row r="88" spans="1:2" s="81" customFormat="1" ht="12.75">
      <c r="A88" s="96"/>
      <c r="B88" s="99"/>
    </row>
    <row r="89" spans="1:2" s="81" customFormat="1" ht="12.75">
      <c r="A89" s="96"/>
      <c r="B89" s="99"/>
    </row>
    <row r="90" spans="1:2" s="81" customFormat="1" ht="12.75">
      <c r="A90" s="96"/>
      <c r="B90" s="99"/>
    </row>
    <row r="91" spans="1:2" s="81" customFormat="1" ht="12.75">
      <c r="A91" s="96"/>
      <c r="B91" s="99"/>
    </row>
    <row r="92" spans="1:2" s="81" customFormat="1" ht="12.75">
      <c r="A92" s="96"/>
      <c r="B92" s="99"/>
    </row>
    <row r="93" spans="1:2" s="81" customFormat="1" ht="12.75">
      <c r="A93" s="96"/>
      <c r="B93" s="99"/>
    </row>
    <row r="94" spans="1:2" s="81" customFormat="1" ht="12.75">
      <c r="A94" s="96"/>
      <c r="B94" s="99"/>
    </row>
    <row r="95" spans="1:2" s="81" customFormat="1" ht="12.75">
      <c r="A95" s="96"/>
      <c r="B95" s="99"/>
    </row>
    <row r="96" spans="1:2" s="81" customFormat="1" ht="12.75">
      <c r="A96" s="96"/>
      <c r="B96" s="99"/>
    </row>
    <row r="97" spans="1:2" s="81" customFormat="1" ht="12.75">
      <c r="A97" s="96"/>
      <c r="B97" s="99"/>
    </row>
    <row r="98" spans="1:2" s="81" customFormat="1" ht="12.75">
      <c r="A98" s="96"/>
      <c r="B98" s="99"/>
    </row>
    <row r="99" spans="1:2" s="81" customFormat="1" ht="12.75">
      <c r="A99" s="96"/>
      <c r="B99" s="99"/>
    </row>
    <row r="100" spans="1:2" s="81" customFormat="1" ht="12.75">
      <c r="A100" s="96"/>
      <c r="B100" s="99"/>
    </row>
    <row r="101" spans="1:2" s="81" customFormat="1" ht="12.75">
      <c r="A101" s="96"/>
      <c r="B101" s="99"/>
    </row>
    <row r="102" spans="1:2" s="81" customFormat="1" ht="12.75">
      <c r="A102" s="96"/>
      <c r="B102" s="99"/>
    </row>
    <row r="103" spans="1:2" s="81" customFormat="1" ht="12.75">
      <c r="A103" s="96"/>
      <c r="B103" s="99"/>
    </row>
    <row r="104" spans="1:2" s="81" customFormat="1" ht="12.75">
      <c r="A104" s="96"/>
      <c r="B104" s="99"/>
    </row>
    <row r="105" spans="1:2" s="81" customFormat="1" ht="12.75">
      <c r="A105" s="96"/>
      <c r="B105" s="99"/>
    </row>
    <row r="106" spans="1:2" s="81" customFormat="1" ht="12.75">
      <c r="A106" s="96"/>
      <c r="B106" s="99"/>
    </row>
    <row r="107" spans="1:2" s="81" customFormat="1" ht="12.75">
      <c r="A107" s="96"/>
      <c r="B107" s="99"/>
    </row>
    <row r="108" spans="1:2" s="81" customFormat="1" ht="12.75">
      <c r="A108" s="96"/>
      <c r="B108" s="99"/>
    </row>
    <row r="109" spans="1:2" s="81" customFormat="1" ht="12.75">
      <c r="A109" s="96"/>
      <c r="B109" s="99"/>
    </row>
    <row r="110" spans="1:2" s="81" customFormat="1" ht="12.75">
      <c r="A110" s="96"/>
      <c r="B110" s="99"/>
    </row>
    <row r="111" spans="1:2" s="81" customFormat="1" ht="12.75">
      <c r="A111" s="96"/>
      <c r="B111" s="99"/>
    </row>
    <row r="112" spans="1:2" s="81" customFormat="1" ht="12.75">
      <c r="A112" s="96"/>
      <c r="B112" s="99"/>
    </row>
    <row r="113" spans="1:2" s="81" customFormat="1" ht="12.75">
      <c r="A113" s="96"/>
      <c r="B113" s="99"/>
    </row>
    <row r="114" spans="1:2" s="81" customFormat="1" ht="12.75">
      <c r="A114" s="96"/>
      <c r="B114" s="99"/>
    </row>
    <row r="115" spans="1:2" s="81" customFormat="1" ht="12.75">
      <c r="A115" s="96"/>
      <c r="B115" s="99"/>
    </row>
    <row r="116" spans="1:2" s="81" customFormat="1" ht="12.75">
      <c r="A116" s="96"/>
      <c r="B116" s="99"/>
    </row>
    <row r="117" spans="1:2" s="81" customFormat="1" ht="12.75">
      <c r="A117" s="96"/>
      <c r="B117" s="99"/>
    </row>
    <row r="118" spans="1:2" s="81" customFormat="1" ht="12.75">
      <c r="A118" s="96"/>
      <c r="B118" s="99"/>
    </row>
    <row r="119" spans="1:2" s="81" customFormat="1" ht="12.75">
      <c r="A119" s="96"/>
      <c r="B119" s="99"/>
    </row>
    <row r="120" spans="1:2" s="81" customFormat="1" ht="12.75">
      <c r="A120" s="96"/>
      <c r="B120" s="99"/>
    </row>
    <row r="121" spans="1:2" s="81" customFormat="1" ht="12.75">
      <c r="A121" s="96"/>
      <c r="B121" s="99"/>
    </row>
    <row r="122" spans="1:2" s="81" customFormat="1" ht="12.75">
      <c r="A122" s="96"/>
      <c r="B122" s="99"/>
    </row>
    <row r="123" spans="1:2" s="81" customFormat="1" ht="12.75">
      <c r="A123" s="96"/>
      <c r="B123" s="99"/>
    </row>
    <row r="124" spans="1:2" s="81" customFormat="1" ht="12.75">
      <c r="A124" s="96"/>
      <c r="B124" s="99"/>
    </row>
    <row r="125" spans="1:2" s="81" customFormat="1" ht="12.75">
      <c r="A125" s="96"/>
      <c r="B125" s="99"/>
    </row>
    <row r="126" spans="1:2" s="81" customFormat="1" ht="12.75">
      <c r="A126" s="96"/>
      <c r="B126" s="99"/>
    </row>
    <row r="127" spans="1:2" s="81" customFormat="1" ht="12.75">
      <c r="A127" s="96"/>
      <c r="B127" s="99"/>
    </row>
    <row r="128" spans="1:2" s="81" customFormat="1" ht="12.75">
      <c r="A128" s="96"/>
      <c r="B128" s="99"/>
    </row>
    <row r="129" spans="1:2" s="81" customFormat="1" ht="12.75">
      <c r="A129" s="96"/>
      <c r="B129" s="99"/>
    </row>
    <row r="130" spans="1:2" s="81" customFormat="1" ht="12.75">
      <c r="A130" s="96"/>
      <c r="B130" s="99"/>
    </row>
    <row r="131" spans="1:2" s="81" customFormat="1" ht="12.75">
      <c r="A131" s="96"/>
      <c r="B131" s="99"/>
    </row>
    <row r="132" spans="1:2" s="81" customFormat="1" ht="12.75">
      <c r="A132" s="96"/>
      <c r="B132" s="99"/>
    </row>
    <row r="133" spans="1:2" s="81" customFormat="1" ht="12.75">
      <c r="A133" s="96"/>
      <c r="B133" s="99"/>
    </row>
    <row r="134" spans="1:2" s="81" customFormat="1" ht="12.75">
      <c r="A134" s="96"/>
      <c r="B134" s="99"/>
    </row>
    <row r="135" spans="1:2" s="81" customFormat="1" ht="12.75">
      <c r="A135" s="96"/>
      <c r="B135" s="99"/>
    </row>
    <row r="136" spans="1:2" s="81" customFormat="1" ht="12.75">
      <c r="A136" s="96"/>
      <c r="B136" s="99"/>
    </row>
    <row r="137" spans="1:2" s="81" customFormat="1" ht="12.75">
      <c r="A137" s="96"/>
      <c r="B137" s="99"/>
    </row>
    <row r="138" spans="1:2" s="81" customFormat="1" ht="12.75">
      <c r="A138" s="96"/>
      <c r="B138" s="99"/>
    </row>
    <row r="139" spans="1:2" s="81" customFormat="1" ht="12.75">
      <c r="A139" s="96"/>
      <c r="B139" s="99"/>
    </row>
    <row r="140" spans="1:2" s="81" customFormat="1" ht="12.75">
      <c r="A140" s="96"/>
      <c r="B140" s="99"/>
    </row>
    <row r="141" spans="1:2" s="81" customFormat="1" ht="12.75">
      <c r="A141" s="96"/>
      <c r="B141" s="99"/>
    </row>
    <row r="142" spans="1:2" s="81" customFormat="1" ht="12.75">
      <c r="A142" s="96"/>
      <c r="B142" s="99"/>
    </row>
    <row r="143" spans="1:2" s="81" customFormat="1" ht="12.75">
      <c r="A143" s="96"/>
      <c r="B143" s="99"/>
    </row>
    <row r="144" spans="1:2" s="81" customFormat="1" ht="12.75">
      <c r="A144" s="96"/>
      <c r="B144" s="99"/>
    </row>
    <row r="145" spans="1:2" s="81" customFormat="1" ht="12.75">
      <c r="A145" s="96"/>
      <c r="B145" s="99"/>
    </row>
    <row r="146" spans="1:2" s="81" customFormat="1" ht="12.75">
      <c r="A146" s="96"/>
      <c r="B146" s="99"/>
    </row>
    <row r="147" spans="1:2" s="81" customFormat="1" ht="12.75">
      <c r="A147" s="96"/>
      <c r="B147" s="99"/>
    </row>
    <row r="148" spans="1:2" s="81" customFormat="1" ht="12.75">
      <c r="A148" s="96"/>
      <c r="B148" s="99"/>
    </row>
    <row r="149" spans="1:2" s="81" customFormat="1" ht="12.75">
      <c r="A149" s="96"/>
      <c r="B149" s="99"/>
    </row>
    <row r="150" spans="1:2" s="81" customFormat="1" ht="12.75">
      <c r="A150" s="96"/>
      <c r="B150" s="99"/>
    </row>
    <row r="151" spans="1:2" s="81" customFormat="1" ht="12.75">
      <c r="A151" s="96"/>
      <c r="B151" s="99"/>
    </row>
    <row r="152" spans="1:2" s="81" customFormat="1" ht="12.75">
      <c r="A152" s="96"/>
      <c r="B152" s="99"/>
    </row>
    <row r="153" spans="1:2" s="81" customFormat="1" ht="12.75">
      <c r="A153" s="96"/>
      <c r="B153" s="99"/>
    </row>
    <row r="154" spans="1:2" s="81" customFormat="1" ht="12.75">
      <c r="A154" s="96"/>
      <c r="B154" s="99"/>
    </row>
    <row r="155" spans="1:2" s="81" customFormat="1" ht="12.75">
      <c r="A155" s="96"/>
      <c r="B155" s="99"/>
    </row>
    <row r="156" spans="1:2" s="81" customFormat="1" ht="12.75">
      <c r="A156" s="96"/>
      <c r="B156" s="99"/>
    </row>
    <row r="157" spans="1:2" s="81" customFormat="1" ht="12.75">
      <c r="A157" s="96"/>
      <c r="B157" s="99"/>
    </row>
    <row r="158" spans="1:2" s="81" customFormat="1" ht="12.75">
      <c r="A158" s="96"/>
      <c r="B158" s="99"/>
    </row>
    <row r="159" spans="1:2" s="81" customFormat="1" ht="12.75">
      <c r="A159" s="96"/>
      <c r="B159" s="99"/>
    </row>
    <row r="160" spans="1:2" s="81" customFormat="1" ht="12.75">
      <c r="A160" s="96"/>
      <c r="B160" s="99"/>
    </row>
    <row r="161" spans="1:2" s="81" customFormat="1" ht="12.75">
      <c r="A161" s="96"/>
      <c r="B161" s="99"/>
    </row>
    <row r="162" spans="1:2" s="81" customFormat="1" ht="12.75">
      <c r="A162" s="96"/>
      <c r="B162" s="99"/>
    </row>
    <row r="163" spans="1:2" s="81" customFormat="1" ht="12.75">
      <c r="A163" s="96"/>
      <c r="B163" s="99"/>
    </row>
    <row r="164" spans="1:2" s="81" customFormat="1" ht="12.75">
      <c r="A164" s="96"/>
      <c r="B164" s="99"/>
    </row>
    <row r="165" spans="1:2" s="81" customFormat="1" ht="12.75">
      <c r="A165" s="96"/>
      <c r="B165" s="99"/>
    </row>
    <row r="166" spans="1:2" s="81" customFormat="1" ht="12.75">
      <c r="A166" s="96"/>
      <c r="B166" s="99"/>
    </row>
    <row r="167" spans="1:2" s="81" customFormat="1" ht="12.75">
      <c r="A167" s="96"/>
      <c r="B167" s="99"/>
    </row>
    <row r="168" spans="1:2" s="81" customFormat="1" ht="12.75">
      <c r="A168" s="96"/>
      <c r="B168" s="99"/>
    </row>
    <row r="169" spans="1:2" s="81" customFormat="1" ht="12.75">
      <c r="A169" s="96"/>
      <c r="B169" s="99"/>
    </row>
    <row r="170" spans="1:2" s="81" customFormat="1" ht="12.75">
      <c r="A170" s="96"/>
      <c r="B170" s="99"/>
    </row>
    <row r="171" spans="1:2" s="81" customFormat="1" ht="12.75">
      <c r="A171" s="96"/>
      <c r="B171" s="99"/>
    </row>
    <row r="172" spans="1:2" s="81" customFormat="1" ht="12.75">
      <c r="A172" s="96"/>
      <c r="B172" s="99"/>
    </row>
    <row r="173" spans="1:2" s="81" customFormat="1" ht="12.75">
      <c r="A173" s="96"/>
      <c r="B173" s="99"/>
    </row>
    <row r="174" spans="1:2" s="81" customFormat="1" ht="12.75">
      <c r="A174" s="96"/>
      <c r="B174" s="99"/>
    </row>
    <row r="175" spans="1:2" s="81" customFormat="1" ht="12.75">
      <c r="A175" s="96"/>
      <c r="B175" s="99"/>
    </row>
    <row r="176" spans="1:2" s="81" customFormat="1" ht="12.75">
      <c r="A176" s="96"/>
      <c r="B176" s="99"/>
    </row>
    <row r="177" spans="1:2" s="81" customFormat="1" ht="12.75">
      <c r="A177" s="96"/>
      <c r="B177" s="99"/>
    </row>
    <row r="178" spans="1:2" s="81" customFormat="1" ht="12.75">
      <c r="A178" s="96"/>
      <c r="B178" s="99"/>
    </row>
    <row r="179" spans="1:2" s="81" customFormat="1" ht="12.75">
      <c r="A179" s="96"/>
      <c r="B179" s="99"/>
    </row>
    <row r="180" spans="1:2" s="81" customFormat="1" ht="12.75">
      <c r="A180" s="96"/>
      <c r="B180" s="99"/>
    </row>
    <row r="181" spans="1:2" s="81" customFormat="1" ht="12.75">
      <c r="A181" s="96"/>
      <c r="B181" s="99"/>
    </row>
    <row r="182" spans="1:2" s="81" customFormat="1" ht="12.75">
      <c r="A182" s="96"/>
      <c r="B182" s="99"/>
    </row>
    <row r="183" spans="1:2" s="81" customFormat="1" ht="12.75">
      <c r="A183" s="96"/>
      <c r="B183" s="99"/>
    </row>
    <row r="184" spans="1:2" s="81" customFormat="1" ht="12.75">
      <c r="A184" s="96"/>
      <c r="B184" s="99"/>
    </row>
    <row r="185" spans="1:2" s="81" customFormat="1" ht="12.75">
      <c r="A185" s="96"/>
      <c r="B185" s="99"/>
    </row>
    <row r="186" spans="1:2" s="81" customFormat="1" ht="12.75">
      <c r="A186" s="96"/>
      <c r="B186" s="99"/>
    </row>
    <row r="187" spans="1:2" s="81" customFormat="1" ht="12.75">
      <c r="A187" s="96"/>
      <c r="B187" s="99"/>
    </row>
    <row r="188" spans="1:2" s="81" customFormat="1" ht="12.75">
      <c r="A188" s="96"/>
      <c r="B188" s="99"/>
    </row>
    <row r="189" spans="1:2" s="81" customFormat="1" ht="12.75">
      <c r="A189" s="96"/>
      <c r="B189" s="99"/>
    </row>
    <row r="190" spans="1:2" s="81" customFormat="1" ht="12.75">
      <c r="A190" s="96"/>
      <c r="B190" s="99"/>
    </row>
    <row r="191" spans="1:2" s="81" customFormat="1" ht="12.75">
      <c r="A191" s="96"/>
      <c r="B191" s="99"/>
    </row>
    <row r="192" spans="1:2" s="81" customFormat="1" ht="12.75">
      <c r="A192" s="96"/>
      <c r="B192" s="99"/>
    </row>
    <row r="193" spans="1:2" s="81" customFormat="1" ht="12.75">
      <c r="A193" s="96"/>
      <c r="B193" s="99"/>
    </row>
    <row r="194" spans="1:2" s="81" customFormat="1" ht="12.75">
      <c r="A194" s="96"/>
      <c r="B194" s="99"/>
    </row>
    <row r="195" spans="1:2" s="81" customFormat="1" ht="12.75">
      <c r="A195" s="96"/>
      <c r="B195" s="99"/>
    </row>
    <row r="196" spans="1:2" s="81" customFormat="1" ht="12.75">
      <c r="A196" s="96"/>
      <c r="B196" s="99"/>
    </row>
    <row r="197" spans="1:2" s="81" customFormat="1" ht="12.75">
      <c r="A197" s="96"/>
      <c r="B197" s="99"/>
    </row>
    <row r="198" spans="1:2" s="81" customFormat="1" ht="12.75">
      <c r="A198" s="96"/>
      <c r="B198" s="99"/>
    </row>
    <row r="199" spans="1:2" s="81" customFormat="1" ht="12.75">
      <c r="A199" s="96"/>
      <c r="B199" s="99"/>
    </row>
    <row r="200" spans="1:2" s="81" customFormat="1" ht="12.75">
      <c r="A200" s="96"/>
      <c r="B200" s="99"/>
    </row>
    <row r="201" spans="1:2" s="81" customFormat="1" ht="12.75">
      <c r="A201" s="96"/>
      <c r="B201" s="99"/>
    </row>
    <row r="202" spans="1:2" s="81" customFormat="1" ht="12.75">
      <c r="A202" s="96"/>
      <c r="B202" s="99"/>
    </row>
    <row r="203" spans="1:2" s="81" customFormat="1" ht="12.75">
      <c r="A203" s="96"/>
      <c r="B203" s="99"/>
    </row>
    <row r="204" spans="1:2" s="81" customFormat="1" ht="12.75">
      <c r="A204" s="96"/>
      <c r="B204" s="99"/>
    </row>
    <row r="205" spans="1:2" s="81" customFormat="1" ht="12.75">
      <c r="A205" s="96"/>
      <c r="B205" s="99"/>
    </row>
    <row r="206" spans="1:2" s="81" customFormat="1" ht="12.75">
      <c r="A206" s="96"/>
      <c r="B206" s="99"/>
    </row>
    <row r="207" spans="1:2" s="81" customFormat="1" ht="12.75">
      <c r="A207" s="96"/>
      <c r="B207" s="99"/>
    </row>
    <row r="208" spans="1:2" s="81" customFormat="1" ht="12.75">
      <c r="A208" s="96"/>
      <c r="B208" s="99"/>
    </row>
    <row r="209" spans="1:2" s="81" customFormat="1" ht="12.75">
      <c r="A209" s="96"/>
      <c r="B209" s="99"/>
    </row>
    <row r="210" spans="1:2" s="81" customFormat="1" ht="12.75">
      <c r="A210" s="96"/>
      <c r="B210" s="99"/>
    </row>
    <row r="211" spans="1:2" s="81" customFormat="1" ht="12.75">
      <c r="A211" s="96"/>
      <c r="B211" s="99"/>
    </row>
    <row r="212" spans="1:2" s="81" customFormat="1" ht="12.75">
      <c r="A212" s="96"/>
      <c r="B212" s="99"/>
    </row>
    <row r="213" spans="1:2" s="81" customFormat="1" ht="12.75">
      <c r="A213" s="96"/>
      <c r="B213" s="99"/>
    </row>
    <row r="214" spans="1:2" s="81" customFormat="1" ht="12.75">
      <c r="A214" s="96"/>
      <c r="B214" s="99"/>
    </row>
    <row r="215" spans="1:2" s="81" customFormat="1" ht="12.75">
      <c r="A215" s="96"/>
      <c r="B215" s="99"/>
    </row>
    <row r="216" spans="1:2" s="81" customFormat="1" ht="12.75">
      <c r="A216" s="96"/>
      <c r="B216" s="99"/>
    </row>
    <row r="217" spans="1:2" s="81" customFormat="1" ht="12.75">
      <c r="A217" s="96"/>
      <c r="B217" s="99"/>
    </row>
    <row r="218" spans="1:2" s="81" customFormat="1" ht="12.75">
      <c r="A218" s="96"/>
      <c r="B218" s="99"/>
    </row>
    <row r="219" spans="1:2" s="81" customFormat="1" ht="12.75">
      <c r="A219" s="96"/>
      <c r="B219" s="99"/>
    </row>
    <row r="220" spans="1:2" s="81" customFormat="1" ht="12.75">
      <c r="A220" s="96"/>
      <c r="B220" s="99"/>
    </row>
    <row r="221" spans="1:2" s="81" customFormat="1" ht="12.75">
      <c r="A221" s="96"/>
      <c r="B221" s="99"/>
    </row>
    <row r="222" spans="1:2" s="81" customFormat="1" ht="12.75">
      <c r="A222" s="96"/>
      <c r="B222" s="99"/>
    </row>
    <row r="223" spans="1:2" s="81" customFormat="1" ht="12.75">
      <c r="A223" s="96"/>
      <c r="B223" s="99"/>
    </row>
    <row r="224" spans="1:2" s="81" customFormat="1" ht="12.75">
      <c r="A224" s="96"/>
      <c r="B224" s="99"/>
    </row>
    <row r="225" spans="1:2" s="81" customFormat="1" ht="12.75">
      <c r="A225" s="96"/>
      <c r="B225" s="99"/>
    </row>
    <row r="226" spans="1:2" s="81" customFormat="1" ht="12.75">
      <c r="A226" s="96"/>
      <c r="B226" s="99"/>
    </row>
    <row r="227" spans="1:2" s="81" customFormat="1" ht="12.75">
      <c r="A227" s="96"/>
      <c r="B227" s="99"/>
    </row>
    <row r="228" spans="1:2" s="81" customFormat="1" ht="12.75">
      <c r="A228" s="96"/>
      <c r="B228" s="99"/>
    </row>
    <row r="229" spans="1:2" s="81" customFormat="1" ht="12.75">
      <c r="A229" s="96"/>
      <c r="B229" s="99"/>
    </row>
    <row r="230" spans="1:2" s="81" customFormat="1" ht="12.75">
      <c r="A230" s="96"/>
      <c r="B230" s="99"/>
    </row>
    <row r="231" spans="1:2" s="81" customFormat="1" ht="12.75">
      <c r="A231" s="96"/>
      <c r="B231" s="99"/>
    </row>
    <row r="232" spans="1:2" s="81" customFormat="1" ht="12.75">
      <c r="A232" s="96"/>
      <c r="B232" s="99"/>
    </row>
    <row r="233" spans="1:2" s="81" customFormat="1" ht="12.75">
      <c r="A233" s="96"/>
      <c r="B233" s="99"/>
    </row>
    <row r="234" spans="1:2" s="81" customFormat="1" ht="12.75">
      <c r="A234" s="96"/>
      <c r="B234" s="99"/>
    </row>
    <row r="235" spans="1:2" s="81" customFormat="1" ht="12.75">
      <c r="A235" s="96"/>
      <c r="B235" s="99"/>
    </row>
    <row r="236" spans="1:2" s="81" customFormat="1" ht="12.75">
      <c r="A236" s="96"/>
      <c r="B236" s="99"/>
    </row>
    <row r="237" spans="1:2" s="81" customFormat="1" ht="12.75">
      <c r="A237" s="96"/>
      <c r="B237" s="99"/>
    </row>
    <row r="238" spans="1:2" s="81" customFormat="1" ht="12.75">
      <c r="A238" s="96"/>
      <c r="B238" s="99"/>
    </row>
    <row r="239" spans="1:2" s="81" customFormat="1" ht="12.75">
      <c r="A239" s="96"/>
      <c r="B239" s="99"/>
    </row>
    <row r="240" spans="1:2" s="81" customFormat="1" ht="12.75">
      <c r="A240" s="96"/>
      <c r="B240" s="99"/>
    </row>
    <row r="241" spans="1:2" s="81" customFormat="1" ht="12.75">
      <c r="A241" s="96"/>
      <c r="B241" s="99"/>
    </row>
    <row r="242" spans="1:2" s="81" customFormat="1" ht="12.75">
      <c r="A242" s="96"/>
      <c r="B242" s="99"/>
    </row>
    <row r="243" spans="1:2" s="81" customFormat="1" ht="12.75">
      <c r="A243" s="96"/>
      <c r="B243" s="99"/>
    </row>
    <row r="244" spans="1:2" s="81" customFormat="1" ht="12.75">
      <c r="A244" s="96"/>
      <c r="B244" s="99"/>
    </row>
    <row r="245" spans="1:2" s="81" customFormat="1" ht="12.75">
      <c r="A245" s="96"/>
      <c r="B245" s="99"/>
    </row>
    <row r="246" spans="1:2" s="81" customFormat="1" ht="12.75">
      <c r="A246" s="96"/>
      <c r="B246" s="99"/>
    </row>
    <row r="247" spans="1:2" s="81" customFormat="1" ht="12.75">
      <c r="A247" s="96"/>
      <c r="B247" s="99"/>
    </row>
    <row r="248" spans="1:2" s="81" customFormat="1" ht="12.75">
      <c r="A248" s="96"/>
      <c r="B248" s="99"/>
    </row>
    <row r="249" spans="1:2" s="81" customFormat="1" ht="12.75">
      <c r="A249" s="96"/>
      <c r="B249" s="99"/>
    </row>
    <row r="250" spans="1:2" s="81" customFormat="1" ht="12.75">
      <c r="A250" s="96"/>
      <c r="B250" s="99"/>
    </row>
    <row r="251" spans="1:2" s="81" customFormat="1" ht="12.75">
      <c r="A251" s="96"/>
      <c r="B251" s="99"/>
    </row>
    <row r="252" spans="1:2" s="81" customFormat="1" ht="12.75">
      <c r="A252" s="96"/>
      <c r="B252" s="99"/>
    </row>
    <row r="253" spans="1:2" s="81" customFormat="1" ht="12.75">
      <c r="A253" s="96"/>
      <c r="B253" s="99"/>
    </row>
    <row r="254" spans="1:2" s="81" customFormat="1" ht="12.75">
      <c r="A254" s="96"/>
      <c r="B254" s="99"/>
    </row>
    <row r="255" spans="1:2" s="81" customFormat="1" ht="12.75">
      <c r="A255" s="96"/>
      <c r="B255" s="99"/>
    </row>
    <row r="256" spans="1:2" s="81" customFormat="1" ht="12.75">
      <c r="A256" s="96"/>
      <c r="B256" s="99"/>
    </row>
    <row r="257" spans="1:2" s="81" customFormat="1" ht="12.75">
      <c r="A257" s="96"/>
      <c r="B257" s="99"/>
    </row>
    <row r="258" spans="1:2" s="81" customFormat="1" ht="12.75">
      <c r="A258" s="96"/>
      <c r="B258" s="99"/>
    </row>
    <row r="259" spans="1:2" s="81" customFormat="1" ht="12.75">
      <c r="A259" s="96"/>
      <c r="B259" s="99"/>
    </row>
    <row r="260" spans="1:2" s="81" customFormat="1" ht="12.75">
      <c r="A260" s="96"/>
      <c r="B260" s="99"/>
    </row>
    <row r="261" spans="1:2" s="81" customFormat="1" ht="12.75">
      <c r="A261" s="96"/>
      <c r="B261" s="99"/>
    </row>
    <row r="262" spans="1:2" s="81" customFormat="1" ht="12.75">
      <c r="A262" s="96"/>
      <c r="B262" s="99"/>
    </row>
    <row r="263" spans="1:2" s="81" customFormat="1" ht="12.75">
      <c r="A263" s="96"/>
      <c r="B263" s="99"/>
    </row>
    <row r="264" spans="1:2" s="81" customFormat="1" ht="12.75">
      <c r="A264" s="96"/>
      <c r="B264" s="99"/>
    </row>
    <row r="265" spans="1:2" s="81" customFormat="1" ht="12.75">
      <c r="A265" s="96"/>
      <c r="B265" s="99"/>
    </row>
    <row r="266" spans="1:2" s="81" customFormat="1" ht="12.75">
      <c r="A266" s="96"/>
      <c r="B266" s="99"/>
    </row>
    <row r="267" spans="1:2" s="81" customFormat="1" ht="12.75">
      <c r="A267" s="96"/>
      <c r="B267" s="99"/>
    </row>
    <row r="268" spans="1:2" s="81" customFormat="1" ht="12.75">
      <c r="A268" s="96"/>
      <c r="B268" s="99"/>
    </row>
    <row r="269" spans="1:2" s="81" customFormat="1" ht="12.75">
      <c r="A269" s="96"/>
      <c r="B269" s="99"/>
    </row>
    <row r="270" spans="1:2" s="81" customFormat="1" ht="12.75">
      <c r="A270" s="96"/>
      <c r="B270" s="99"/>
    </row>
    <row r="271" spans="1:2" s="81" customFormat="1" ht="12.75">
      <c r="A271" s="96"/>
      <c r="B271" s="99"/>
    </row>
    <row r="272" spans="1:2" s="81" customFormat="1" ht="12.75">
      <c r="A272" s="96"/>
      <c r="B272" s="99"/>
    </row>
    <row r="273" spans="1:2" s="81" customFormat="1" ht="12.75">
      <c r="A273" s="96"/>
      <c r="B273" s="99"/>
    </row>
    <row r="274" spans="1:2" s="81" customFormat="1" ht="12.75">
      <c r="A274" s="96"/>
      <c r="B274" s="99"/>
    </row>
    <row r="275" spans="1:2" s="81" customFormat="1" ht="12.75">
      <c r="A275" s="96"/>
      <c r="B275" s="99"/>
    </row>
    <row r="276" spans="1:2" s="81" customFormat="1" ht="12.75">
      <c r="A276" s="96"/>
      <c r="B276" s="99"/>
    </row>
    <row r="277" spans="1:2" s="81" customFormat="1" ht="12.75">
      <c r="A277" s="96"/>
      <c r="B277" s="99"/>
    </row>
    <row r="278" spans="1:2" s="81" customFormat="1" ht="12.75">
      <c r="A278" s="96"/>
      <c r="B278" s="99"/>
    </row>
    <row r="279" spans="1:2" s="81" customFormat="1" ht="12.75">
      <c r="A279" s="96"/>
      <c r="B279" s="99"/>
    </row>
    <row r="280" spans="1:2" s="81" customFormat="1" ht="12.75">
      <c r="A280" s="96"/>
      <c r="B280" s="99"/>
    </row>
    <row r="281" spans="1:2" s="81" customFormat="1" ht="12.75">
      <c r="A281" s="96"/>
      <c r="B281" s="99"/>
    </row>
    <row r="282" spans="1:2" s="81" customFormat="1" ht="12.75">
      <c r="A282" s="96"/>
      <c r="B282" s="99"/>
    </row>
    <row r="283" spans="1:2" s="81" customFormat="1" ht="12.75">
      <c r="A283" s="96"/>
      <c r="B283" s="99"/>
    </row>
    <row r="284" spans="1:2" s="81" customFormat="1" ht="12.75">
      <c r="A284" s="96"/>
      <c r="B284" s="99"/>
    </row>
    <row r="285" spans="1:2" s="81" customFormat="1" ht="12.75">
      <c r="A285" s="96"/>
      <c r="B285" s="99"/>
    </row>
    <row r="286" spans="1:2" s="81" customFormat="1" ht="12.75">
      <c r="A286" s="96"/>
      <c r="B286" s="99"/>
    </row>
    <row r="287" spans="1:2" s="81" customFormat="1" ht="12.75">
      <c r="A287" s="96"/>
      <c r="B287" s="99"/>
    </row>
    <row r="288" spans="1:2" s="81" customFormat="1" ht="12.75">
      <c r="A288" s="96"/>
      <c r="B288" s="99"/>
    </row>
    <row r="289" spans="1:2" s="81" customFormat="1" ht="12.75">
      <c r="A289" s="96"/>
      <c r="B289" s="99"/>
    </row>
    <row r="290" spans="1:2" s="81" customFormat="1" ht="12.75">
      <c r="A290" s="96"/>
      <c r="B290" s="99"/>
    </row>
    <row r="291" spans="1:2" s="81" customFormat="1" ht="12.75">
      <c r="A291" s="96"/>
      <c r="B291" s="99"/>
    </row>
    <row r="292" spans="1:2" s="81" customFormat="1" ht="12.75">
      <c r="A292" s="96"/>
      <c r="B292" s="99"/>
    </row>
    <row r="293" spans="1:2" s="81" customFormat="1" ht="12.75">
      <c r="A293" s="96"/>
      <c r="B293" s="99"/>
    </row>
    <row r="294" spans="1:2" s="81" customFormat="1" ht="12.75">
      <c r="A294" s="96"/>
      <c r="B294" s="99"/>
    </row>
    <row r="295" spans="1:2" s="81" customFormat="1" ht="12.75">
      <c r="A295" s="96"/>
      <c r="B295" s="99"/>
    </row>
    <row r="296" spans="1:2" s="81" customFormat="1" ht="12.75">
      <c r="A296" s="96"/>
      <c r="B296" s="99"/>
    </row>
    <row r="297" spans="1:2" s="81" customFormat="1" ht="12.75">
      <c r="A297" s="96"/>
      <c r="B297" s="99"/>
    </row>
    <row r="298" spans="1:2" s="81" customFormat="1" ht="12.75">
      <c r="A298" s="96"/>
      <c r="B298" s="99"/>
    </row>
    <row r="299" spans="1:2" s="81" customFormat="1" ht="12.75">
      <c r="A299" s="96"/>
      <c r="B299" s="99"/>
    </row>
    <row r="300" spans="1:2" s="81" customFormat="1" ht="12.75">
      <c r="A300" s="96"/>
      <c r="B300" s="99"/>
    </row>
    <row r="301" spans="1:2" s="81" customFormat="1" ht="12.75">
      <c r="A301" s="96"/>
      <c r="B301" s="99"/>
    </row>
    <row r="302" spans="1:2" s="81" customFormat="1" ht="12.75">
      <c r="A302" s="96"/>
      <c r="B302" s="99"/>
    </row>
    <row r="303" spans="1:2" s="81" customFormat="1" ht="12.75">
      <c r="A303" s="96"/>
      <c r="B303" s="99"/>
    </row>
    <row r="304" spans="1:2" s="81" customFormat="1" ht="12.75">
      <c r="A304" s="96"/>
      <c r="B304" s="99"/>
    </row>
    <row r="305" spans="1:2" s="81" customFormat="1" ht="12.75">
      <c r="A305" s="96"/>
      <c r="B305" s="99"/>
    </row>
    <row r="306" spans="1:2" s="81" customFormat="1" ht="12.75">
      <c r="A306" s="96"/>
      <c r="B306" s="99"/>
    </row>
    <row r="307" spans="1:2" s="81" customFormat="1" ht="12.75">
      <c r="A307" s="96"/>
      <c r="B307" s="99"/>
    </row>
    <row r="308" spans="1:2" s="81" customFormat="1" ht="12.75">
      <c r="A308" s="96"/>
      <c r="B308" s="99"/>
    </row>
    <row r="309" spans="1:2" s="81" customFormat="1" ht="12.75">
      <c r="A309" s="96"/>
      <c r="B309" s="99"/>
    </row>
    <row r="310" spans="1:2" s="81" customFormat="1" ht="12.75">
      <c r="A310" s="96"/>
      <c r="B310" s="99"/>
    </row>
    <row r="311" spans="1:2" s="81" customFormat="1" ht="12.75">
      <c r="A311" s="96"/>
      <c r="B311" s="99"/>
    </row>
    <row r="312" spans="1:2" s="81" customFormat="1" ht="12.75">
      <c r="A312" s="96"/>
      <c r="B312" s="99"/>
    </row>
    <row r="313" spans="1:2" s="81" customFormat="1" ht="12.75">
      <c r="A313" s="96"/>
      <c r="B313" s="99"/>
    </row>
    <row r="314" spans="1:2" s="81" customFormat="1" ht="12.75">
      <c r="A314" s="96"/>
      <c r="B314" s="99"/>
    </row>
    <row r="315" spans="1:2" s="81" customFormat="1" ht="12.75">
      <c r="A315" s="96"/>
      <c r="B315" s="99"/>
    </row>
    <row r="316" spans="1:2" s="81" customFormat="1" ht="12.75">
      <c r="A316" s="96"/>
      <c r="B316" s="99"/>
    </row>
    <row r="317" spans="1:2" s="81" customFormat="1" ht="12.75">
      <c r="A317" s="96"/>
      <c r="B317" s="99"/>
    </row>
    <row r="318" spans="1:2" s="81" customFormat="1" ht="12.75">
      <c r="A318" s="96"/>
      <c r="B318" s="99"/>
    </row>
    <row r="319" spans="1:2" s="81" customFormat="1" ht="12.75">
      <c r="A319" s="96"/>
      <c r="B319" s="99"/>
    </row>
    <row r="320" spans="1:2" s="81" customFormat="1" ht="12.75">
      <c r="A320" s="96"/>
      <c r="B320" s="99"/>
    </row>
    <row r="321" spans="1:2" s="81" customFormat="1" ht="12.75">
      <c r="A321" s="96"/>
      <c r="B321" s="99"/>
    </row>
    <row r="322" spans="1:2" s="81" customFormat="1" ht="12.75">
      <c r="A322" s="96"/>
      <c r="B322" s="99"/>
    </row>
    <row r="323" spans="1:2" s="81" customFormat="1" ht="12.75">
      <c r="A323" s="96"/>
      <c r="B323" s="99"/>
    </row>
    <row r="324" spans="1:2" s="81" customFormat="1" ht="12.75">
      <c r="A324" s="96"/>
      <c r="B324" s="99"/>
    </row>
    <row r="325" spans="1:2" s="81" customFormat="1" ht="12.75">
      <c r="A325" s="96"/>
      <c r="B325" s="99"/>
    </row>
    <row r="326" spans="1:2" s="81" customFormat="1" ht="12.75">
      <c r="A326" s="96"/>
      <c r="B326" s="99"/>
    </row>
    <row r="327" spans="1:2" s="81" customFormat="1" ht="12.75">
      <c r="A327" s="96"/>
      <c r="B327" s="99"/>
    </row>
    <row r="328" spans="1:2" s="81" customFormat="1" ht="12.75">
      <c r="A328" s="96"/>
      <c r="B328" s="99"/>
    </row>
    <row r="329" spans="1:2" s="81" customFormat="1" ht="12.75">
      <c r="A329" s="96"/>
      <c r="B329" s="99"/>
    </row>
    <row r="330" spans="1:2" s="81" customFormat="1" ht="12.75">
      <c r="A330" s="96"/>
      <c r="B330" s="99"/>
    </row>
    <row r="331" spans="1:2" s="81" customFormat="1" ht="12.75">
      <c r="A331" s="96"/>
      <c r="B331" s="99"/>
    </row>
    <row r="332" spans="1:2" s="81" customFormat="1" ht="12.75">
      <c r="A332" s="96"/>
      <c r="B332" s="99"/>
    </row>
    <row r="333" spans="1:2" s="81" customFormat="1" ht="12.75">
      <c r="A333" s="96"/>
      <c r="B333" s="99"/>
    </row>
    <row r="334" spans="1:2" s="81" customFormat="1" ht="12.75">
      <c r="A334" s="96"/>
      <c r="B334" s="99"/>
    </row>
    <row r="335" spans="1:2" s="81" customFormat="1" ht="12.75">
      <c r="A335" s="96"/>
      <c r="B335" s="99"/>
    </row>
    <row r="336" spans="1:2" s="81" customFormat="1" ht="12.75">
      <c r="A336" s="96"/>
      <c r="B336" s="99"/>
    </row>
    <row r="337" spans="1:2" s="81" customFormat="1" ht="12.75">
      <c r="A337" s="96"/>
      <c r="B337" s="99"/>
    </row>
    <row r="338" spans="1:2" s="81" customFormat="1" ht="12.75">
      <c r="A338" s="96"/>
      <c r="B338" s="99"/>
    </row>
    <row r="339" spans="1:2" s="81" customFormat="1" ht="12.75">
      <c r="A339" s="96"/>
      <c r="B339" s="99"/>
    </row>
    <row r="340" spans="1:2" s="81" customFormat="1" ht="12.75">
      <c r="A340" s="96"/>
      <c r="B340" s="99"/>
    </row>
    <row r="341" spans="1:2" s="81" customFormat="1" ht="12.75">
      <c r="A341" s="96"/>
      <c r="B341" s="99"/>
    </row>
    <row r="342" spans="1:2" s="81" customFormat="1" ht="12.75">
      <c r="A342" s="96"/>
      <c r="B342" s="99"/>
    </row>
    <row r="343" spans="1:2" s="81" customFormat="1" ht="12.75">
      <c r="A343" s="96"/>
      <c r="B343" s="99"/>
    </row>
    <row r="344" spans="1:2" s="81" customFormat="1" ht="12.75">
      <c r="A344" s="96"/>
      <c r="B344" s="99"/>
    </row>
    <row r="345" spans="1:2" s="81" customFormat="1" ht="12.75">
      <c r="A345" s="96"/>
      <c r="B345" s="99"/>
    </row>
    <row r="346" spans="1:2" s="81" customFormat="1" ht="12.75">
      <c r="A346" s="96"/>
      <c r="B346" s="99"/>
    </row>
    <row r="347" spans="1:2" s="81" customFormat="1" ht="12.75">
      <c r="A347" s="96"/>
      <c r="B347" s="99"/>
    </row>
    <row r="348" spans="1:2" s="81" customFormat="1" ht="12.75">
      <c r="A348" s="96"/>
      <c r="B348" s="99"/>
    </row>
    <row r="349" spans="1:2" s="81" customFormat="1" ht="12.75">
      <c r="A349" s="96"/>
      <c r="B349" s="99"/>
    </row>
    <row r="350" spans="1:2" s="81" customFormat="1" ht="12.75">
      <c r="A350" s="96"/>
      <c r="B350" s="99"/>
    </row>
    <row r="351" spans="1:2" s="81" customFormat="1" ht="12.75">
      <c r="A351" s="96"/>
      <c r="B351" s="99"/>
    </row>
    <row r="352" spans="1:2" s="81" customFormat="1" ht="12.75">
      <c r="A352" s="96"/>
      <c r="B352" s="99"/>
    </row>
    <row r="353" spans="1:2" s="81" customFormat="1" ht="12.75">
      <c r="A353" s="96"/>
      <c r="B353" s="99"/>
    </row>
    <row r="354" spans="1:2" s="81" customFormat="1" ht="12.75">
      <c r="A354" s="96"/>
      <c r="B354" s="99"/>
    </row>
    <row r="355" spans="1:2" s="81" customFormat="1" ht="12.75">
      <c r="A355" s="96"/>
      <c r="B355" s="99"/>
    </row>
    <row r="356" spans="1:2" s="81" customFormat="1" ht="12.75">
      <c r="A356" s="96"/>
      <c r="B356" s="99"/>
    </row>
    <row r="357" spans="1:2" s="81" customFormat="1" ht="12.75">
      <c r="A357" s="96"/>
      <c r="B357" s="99"/>
    </row>
    <row r="358" spans="1:2" s="81" customFormat="1" ht="12.75">
      <c r="A358" s="96"/>
      <c r="B358" s="99"/>
    </row>
    <row r="359" spans="1:2" s="81" customFormat="1" ht="12.75">
      <c r="A359" s="96"/>
      <c r="B359" s="99"/>
    </row>
    <row r="360" spans="1:2" s="81" customFormat="1" ht="12.75">
      <c r="A360" s="96"/>
      <c r="B360" s="99"/>
    </row>
    <row r="361" spans="1:2" s="81" customFormat="1" ht="12.75">
      <c r="A361" s="96"/>
      <c r="B361" s="99"/>
    </row>
    <row r="362" spans="1:2" s="81" customFormat="1" ht="12.75">
      <c r="A362" s="96"/>
      <c r="B362" s="99"/>
    </row>
    <row r="363" spans="1:2" s="81" customFormat="1" ht="12.75">
      <c r="A363" s="96"/>
      <c r="B363" s="99"/>
    </row>
    <row r="364" spans="1:2" s="81" customFormat="1" ht="12.75">
      <c r="A364" s="96"/>
      <c r="B364" s="99"/>
    </row>
    <row r="365" spans="1:2" s="81" customFormat="1" ht="12.75">
      <c r="A365" s="96"/>
      <c r="B365" s="99"/>
    </row>
    <row r="366" spans="1:2" s="81" customFormat="1" ht="12.75">
      <c r="A366" s="96"/>
      <c r="B366" s="99"/>
    </row>
    <row r="367" spans="1:2" s="81" customFormat="1" ht="12.75">
      <c r="A367" s="96"/>
      <c r="B367" s="99"/>
    </row>
    <row r="368" spans="1:2" s="81" customFormat="1" ht="12.75">
      <c r="A368" s="96"/>
      <c r="B368" s="99"/>
    </row>
    <row r="369" spans="1:2" s="81" customFormat="1" ht="12.75">
      <c r="A369" s="96"/>
      <c r="B369" s="99"/>
    </row>
    <row r="370" spans="1:2" s="81" customFormat="1" ht="12.75">
      <c r="A370" s="96"/>
      <c r="B370" s="99"/>
    </row>
    <row r="371" spans="1:2" s="81" customFormat="1" ht="12.75">
      <c r="A371" s="96"/>
      <c r="B371" s="99"/>
    </row>
    <row r="372" spans="1:2" s="81" customFormat="1" ht="12.75">
      <c r="A372" s="96"/>
      <c r="B372" s="99"/>
    </row>
    <row r="373" spans="1:2" s="81" customFormat="1" ht="12.75">
      <c r="A373" s="96"/>
      <c r="B373" s="99"/>
    </row>
    <row r="374" spans="1:2" s="81" customFormat="1" ht="12.75">
      <c r="A374" s="96"/>
      <c r="B374" s="99"/>
    </row>
    <row r="375" spans="1:2" s="81" customFormat="1" ht="12.75">
      <c r="A375" s="96"/>
      <c r="B375" s="99"/>
    </row>
    <row r="376" spans="1:2" s="81" customFormat="1" ht="12.75">
      <c r="A376" s="96"/>
      <c r="B376" s="99"/>
    </row>
    <row r="377" spans="1:2" s="81" customFormat="1" ht="12.75">
      <c r="A377" s="96"/>
      <c r="B377" s="99"/>
    </row>
    <row r="378" spans="1:2" s="81" customFormat="1" ht="12.75">
      <c r="A378" s="96"/>
      <c r="B378" s="99"/>
    </row>
    <row r="379" spans="1:2" s="81" customFormat="1" ht="12.75">
      <c r="A379" s="96"/>
      <c r="B379" s="99"/>
    </row>
    <row r="380" spans="1:2" s="81" customFormat="1" ht="12.75">
      <c r="A380" s="96"/>
      <c r="B380" s="99"/>
    </row>
    <row r="381" spans="1:2" s="81" customFormat="1" ht="12.75">
      <c r="A381" s="96"/>
      <c r="B381" s="99"/>
    </row>
    <row r="382" spans="1:2" s="81" customFormat="1" ht="12.75">
      <c r="A382" s="96"/>
      <c r="B382" s="99"/>
    </row>
    <row r="383" spans="1:2" s="81" customFormat="1" ht="12.75">
      <c r="A383" s="96"/>
      <c r="B383" s="99"/>
    </row>
    <row r="384" spans="1:2" s="81" customFormat="1" ht="12.75">
      <c r="A384" s="96"/>
      <c r="B384" s="99"/>
    </row>
    <row r="385" spans="1:2" s="81" customFormat="1" ht="12.75">
      <c r="A385" s="96"/>
      <c r="B385" s="99"/>
    </row>
    <row r="386" spans="1:2" s="81" customFormat="1" ht="12.75">
      <c r="A386" s="96"/>
      <c r="B386" s="99"/>
    </row>
    <row r="387" spans="1:2" s="81" customFormat="1" ht="12.75">
      <c r="A387" s="96"/>
      <c r="B387" s="99"/>
    </row>
    <row r="388" spans="1:2" s="81" customFormat="1" ht="12.75">
      <c r="A388" s="96"/>
      <c r="B388" s="99"/>
    </row>
    <row r="389" spans="1:2" s="81" customFormat="1" ht="12.75">
      <c r="A389" s="96"/>
      <c r="B389" s="99"/>
    </row>
    <row r="390" spans="1:2" s="81" customFormat="1" ht="12.75">
      <c r="A390" s="96"/>
      <c r="B390" s="99"/>
    </row>
    <row r="391" spans="1:2" s="81" customFormat="1" ht="12.75">
      <c r="A391" s="96"/>
      <c r="B391" s="99"/>
    </row>
    <row r="392" spans="1:2" s="81" customFormat="1" ht="12.75">
      <c r="A392" s="96"/>
      <c r="B392" s="99"/>
    </row>
    <row r="393" spans="1:2" s="81" customFormat="1" ht="12.75">
      <c r="A393" s="96"/>
      <c r="B393" s="99"/>
    </row>
    <row r="394" spans="1:2" s="81" customFormat="1" ht="12.75">
      <c r="A394" s="96"/>
      <c r="B394" s="99"/>
    </row>
    <row r="395" spans="1:2" s="81" customFormat="1" ht="12.75">
      <c r="A395" s="96"/>
      <c r="B395" s="99"/>
    </row>
    <row r="396" spans="1:2" s="81" customFormat="1" ht="12.75">
      <c r="A396" s="96"/>
      <c r="B396" s="99"/>
    </row>
    <row r="397" spans="1:2" s="81" customFormat="1" ht="12.75">
      <c r="A397" s="96"/>
      <c r="B397" s="99"/>
    </row>
    <row r="398" spans="1:2" s="81" customFormat="1" ht="12.75">
      <c r="A398" s="96"/>
      <c r="B398" s="99"/>
    </row>
    <row r="399" spans="1:2" s="81" customFormat="1" ht="12.75">
      <c r="A399" s="96"/>
      <c r="B399" s="99"/>
    </row>
    <row r="400" spans="1:2" s="81" customFormat="1" ht="12.75">
      <c r="A400" s="96"/>
      <c r="B400" s="99"/>
    </row>
    <row r="401" spans="1:2" s="81" customFormat="1" ht="12.75">
      <c r="A401" s="96"/>
      <c r="B401" s="99"/>
    </row>
    <row r="402" spans="1:2" s="81" customFormat="1" ht="12.75">
      <c r="A402" s="96"/>
      <c r="B402" s="99"/>
    </row>
    <row r="403" spans="1:2" s="81" customFormat="1" ht="12.75">
      <c r="A403" s="96"/>
      <c r="B403" s="99"/>
    </row>
    <row r="404" spans="1:2" s="81" customFormat="1" ht="12.75">
      <c r="A404" s="96"/>
      <c r="B404" s="99"/>
    </row>
    <row r="405" spans="1:2" s="81" customFormat="1" ht="12.75">
      <c r="A405" s="96"/>
      <c r="B405" s="99"/>
    </row>
    <row r="406" spans="1:2" s="81" customFormat="1" ht="12.75">
      <c r="A406" s="96"/>
      <c r="B406" s="99"/>
    </row>
    <row r="407" spans="1:2" s="81" customFormat="1" ht="12.75">
      <c r="A407" s="96"/>
      <c r="B407" s="99"/>
    </row>
    <row r="408" spans="1:2" s="81" customFormat="1" ht="12.75">
      <c r="A408" s="96"/>
      <c r="B408" s="99"/>
    </row>
    <row r="409" spans="1:2" s="81" customFormat="1" ht="12.75">
      <c r="A409" s="96"/>
      <c r="B409" s="99"/>
    </row>
    <row r="410" spans="1:2" s="81" customFormat="1" ht="12.75">
      <c r="A410" s="96"/>
      <c r="B410" s="99"/>
    </row>
    <row r="411" spans="1:2" s="81" customFormat="1" ht="12.75">
      <c r="A411" s="96"/>
      <c r="B411" s="99"/>
    </row>
    <row r="412" spans="1:2" s="81" customFormat="1" ht="12.75">
      <c r="A412" s="96"/>
      <c r="B412" s="99"/>
    </row>
    <row r="413" spans="1:2" s="81" customFormat="1" ht="12.75">
      <c r="A413" s="96"/>
      <c r="B413" s="99"/>
    </row>
    <row r="414" spans="1:2" s="81" customFormat="1" ht="12.75">
      <c r="A414" s="96"/>
      <c r="B414" s="99"/>
    </row>
    <row r="415" spans="1:2" s="81" customFormat="1" ht="12.75">
      <c r="A415" s="96"/>
      <c r="B415" s="99"/>
    </row>
    <row r="416" spans="1:2" s="81" customFormat="1" ht="12.75">
      <c r="A416" s="96"/>
      <c r="B416" s="99"/>
    </row>
    <row r="417" spans="1:2" s="81" customFormat="1" ht="12.75">
      <c r="A417" s="96"/>
      <c r="B417" s="99"/>
    </row>
    <row r="418" spans="1:2" s="81" customFormat="1" ht="12.75">
      <c r="A418" s="96"/>
      <c r="B418" s="99"/>
    </row>
    <row r="419" spans="1:2" s="81" customFormat="1" ht="12.75">
      <c r="A419" s="96"/>
      <c r="B419" s="99"/>
    </row>
    <row r="420" spans="1:2" s="81" customFormat="1" ht="12.75">
      <c r="A420" s="96"/>
      <c r="B420" s="99"/>
    </row>
    <row r="421" spans="1:2" s="81" customFormat="1" ht="12.75">
      <c r="A421" s="96"/>
      <c r="B421" s="99"/>
    </row>
    <row r="422" spans="1:2" s="81" customFormat="1" ht="12.75">
      <c r="A422" s="96"/>
      <c r="B422" s="99"/>
    </row>
    <row r="423" spans="1:2" s="81" customFormat="1" ht="12.75">
      <c r="A423" s="96"/>
      <c r="B423" s="99"/>
    </row>
    <row r="424" spans="1:2" s="81" customFormat="1" ht="12.75">
      <c r="A424" s="96"/>
      <c r="B424" s="99"/>
    </row>
    <row r="425" spans="1:2" s="81" customFormat="1" ht="12.75">
      <c r="A425" s="96"/>
      <c r="B425" s="99"/>
    </row>
    <row r="426" spans="1:2" s="81" customFormat="1" ht="12.75">
      <c r="A426" s="96"/>
      <c r="B426" s="99"/>
    </row>
    <row r="427" spans="1:2" s="81" customFormat="1" ht="12.75">
      <c r="A427" s="96"/>
      <c r="B427" s="99"/>
    </row>
    <row r="428" spans="1:2" s="81" customFormat="1" ht="12.75">
      <c r="A428" s="96"/>
      <c r="B428" s="99"/>
    </row>
    <row r="429" spans="1:2" s="81" customFormat="1" ht="12.75">
      <c r="A429" s="96"/>
      <c r="B429" s="99"/>
    </row>
    <row r="430" spans="1:2" s="81" customFormat="1" ht="12.75">
      <c r="A430" s="96"/>
      <c r="B430" s="99"/>
    </row>
    <row r="431" spans="1:2" s="81" customFormat="1" ht="12.75">
      <c r="A431" s="96"/>
      <c r="B431" s="99"/>
    </row>
    <row r="432" spans="1:2" s="81" customFormat="1" ht="12.75">
      <c r="A432" s="96"/>
      <c r="B432" s="99"/>
    </row>
    <row r="433" spans="1:2" s="81" customFormat="1" ht="12.75">
      <c r="A433" s="96"/>
      <c r="B433" s="99"/>
    </row>
    <row r="434" spans="1:2" s="81" customFormat="1" ht="12.75">
      <c r="A434" s="96"/>
      <c r="B434" s="99"/>
    </row>
    <row r="435" spans="1:2" s="81" customFormat="1" ht="12.75">
      <c r="A435" s="96"/>
      <c r="B435" s="99"/>
    </row>
    <row r="436" spans="1:2" s="81" customFormat="1" ht="12.75">
      <c r="A436" s="96"/>
      <c r="B436" s="99"/>
    </row>
    <row r="437" spans="1:2" s="81" customFormat="1" ht="12.75">
      <c r="A437" s="96"/>
      <c r="B437" s="99"/>
    </row>
    <row r="438" spans="1:2" s="81" customFormat="1" ht="12.75">
      <c r="A438" s="96"/>
      <c r="B438" s="99"/>
    </row>
    <row r="439" spans="1:2" s="81" customFormat="1" ht="12.75">
      <c r="A439" s="96"/>
      <c r="B439" s="99"/>
    </row>
    <row r="440" spans="1:2" s="81" customFormat="1" ht="12.75">
      <c r="A440" s="96"/>
      <c r="B440" s="99"/>
    </row>
    <row r="441" spans="1:2" s="81" customFormat="1" ht="12.75">
      <c r="A441" s="96"/>
      <c r="B441" s="99"/>
    </row>
    <row r="442" spans="1:2" s="81" customFormat="1" ht="12.75">
      <c r="A442" s="96"/>
      <c r="B442" s="99"/>
    </row>
    <row r="443" spans="1:2" s="81" customFormat="1" ht="12.75">
      <c r="A443" s="96"/>
      <c r="B443" s="99"/>
    </row>
    <row r="444" spans="1:2" s="81" customFormat="1" ht="12.75">
      <c r="A444" s="96"/>
      <c r="B444" s="99"/>
    </row>
    <row r="445" spans="1:2" s="81" customFormat="1" ht="12.75">
      <c r="A445" s="96"/>
      <c r="B445" s="99"/>
    </row>
    <row r="446" spans="1:2" s="81" customFormat="1" ht="12.75">
      <c r="A446" s="96"/>
      <c r="B446" s="99"/>
    </row>
    <row r="447" spans="1:2" s="81" customFormat="1" ht="12.75">
      <c r="A447" s="96"/>
      <c r="B447" s="99"/>
    </row>
    <row r="448" spans="1:2" s="81" customFormat="1" ht="12.75">
      <c r="A448" s="96"/>
      <c r="B448" s="99"/>
    </row>
    <row r="449" spans="1:2" s="81" customFormat="1" ht="12.75">
      <c r="A449" s="96"/>
      <c r="B449" s="99"/>
    </row>
    <row r="450" spans="1:2" s="81" customFormat="1" ht="12.75">
      <c r="A450" s="96"/>
      <c r="B450" s="99"/>
    </row>
    <row r="451" spans="1:2" s="81" customFormat="1" ht="12.75">
      <c r="A451" s="96"/>
      <c r="B451" s="99"/>
    </row>
    <row r="452" spans="1:2" s="81" customFormat="1" ht="12.75">
      <c r="A452" s="96"/>
      <c r="B452" s="99"/>
    </row>
    <row r="453" spans="1:2" s="81" customFormat="1" ht="12.75">
      <c r="A453" s="96"/>
      <c r="B453" s="99"/>
    </row>
    <row r="454" spans="1:2" s="81" customFormat="1" ht="12.75">
      <c r="A454" s="96"/>
      <c r="B454" s="99"/>
    </row>
    <row r="455" spans="1:2" s="81" customFormat="1" ht="12.75">
      <c r="A455" s="96"/>
      <c r="B455" s="99"/>
    </row>
    <row r="456" spans="1:2" s="81" customFormat="1" ht="12.75">
      <c r="A456" s="96"/>
      <c r="B456" s="99"/>
    </row>
    <row r="457" spans="1:2" s="81" customFormat="1" ht="12.75">
      <c r="A457" s="96"/>
      <c r="B457" s="99"/>
    </row>
    <row r="458" spans="1:2" s="81" customFormat="1" ht="12.75">
      <c r="A458" s="96"/>
      <c r="B458" s="99"/>
    </row>
    <row r="459" spans="1:2" s="81" customFormat="1" ht="12.75">
      <c r="A459" s="96"/>
      <c r="B459" s="99"/>
    </row>
    <row r="460" spans="1:2" s="81" customFormat="1" ht="12.75">
      <c r="A460" s="96"/>
      <c r="B460" s="99"/>
    </row>
    <row r="461" spans="1:2" s="81" customFormat="1" ht="12.75">
      <c r="A461" s="96"/>
      <c r="B461" s="99"/>
    </row>
    <row r="462" spans="1:2" s="81" customFormat="1" ht="12.75">
      <c r="A462" s="96"/>
      <c r="B462" s="99"/>
    </row>
    <row r="463" spans="1:2" s="81" customFormat="1" ht="12.75">
      <c r="A463" s="96"/>
      <c r="B463" s="99"/>
    </row>
    <row r="464" spans="1:2" s="81" customFormat="1" ht="12.75">
      <c r="A464" s="96"/>
      <c r="B464" s="99"/>
    </row>
    <row r="465" spans="1:2" s="81" customFormat="1" ht="12.75">
      <c r="A465" s="96"/>
      <c r="B465" s="99"/>
    </row>
    <row r="466" spans="1:2" s="81" customFormat="1" ht="12.75">
      <c r="A466" s="96"/>
      <c r="B466" s="99"/>
    </row>
    <row r="467" spans="1:2" s="81" customFormat="1" ht="12.75">
      <c r="A467" s="96"/>
      <c r="B467" s="99"/>
    </row>
    <row r="468" spans="1:2" s="81" customFormat="1" ht="12.75">
      <c r="A468" s="96"/>
      <c r="B468" s="99"/>
    </row>
    <row r="469" spans="1:2" s="81" customFormat="1" ht="12.75">
      <c r="A469" s="96"/>
      <c r="B469" s="99"/>
    </row>
    <row r="470" spans="1:2" s="81" customFormat="1" ht="12.75">
      <c r="A470" s="96"/>
      <c r="B470" s="99"/>
    </row>
    <row r="471" spans="1:2" s="81" customFormat="1" ht="12.75">
      <c r="A471" s="96"/>
      <c r="B471" s="99"/>
    </row>
    <row r="472" spans="1:2" s="81" customFormat="1" ht="12.75">
      <c r="A472" s="96"/>
      <c r="B472" s="99"/>
    </row>
    <row r="473" spans="1:2" s="81" customFormat="1" ht="12.75">
      <c r="A473" s="96"/>
      <c r="B473" s="99"/>
    </row>
    <row r="474" spans="1:2" s="81" customFormat="1" ht="12.75">
      <c r="A474" s="96"/>
      <c r="B474" s="99"/>
    </row>
    <row r="475" spans="1:2" s="81" customFormat="1" ht="12.75">
      <c r="A475" s="96"/>
      <c r="B475" s="99"/>
    </row>
    <row r="476" spans="1:2" s="81" customFormat="1" ht="12.75">
      <c r="A476" s="96"/>
      <c r="B476" s="99"/>
    </row>
    <row r="477" spans="1:2" s="81" customFormat="1" ht="12.75">
      <c r="A477" s="96"/>
      <c r="B477" s="99"/>
    </row>
    <row r="478" spans="1:2" s="81" customFormat="1" ht="12.75">
      <c r="A478" s="96"/>
      <c r="B478" s="99"/>
    </row>
    <row r="479" spans="1:2" s="81" customFormat="1" ht="12.75">
      <c r="A479" s="96"/>
      <c r="B479" s="99"/>
    </row>
    <row r="480" spans="1:2" s="81" customFormat="1" ht="12.75">
      <c r="A480" s="96"/>
      <c r="B480" s="99"/>
    </row>
    <row r="481" spans="1:2" s="81" customFormat="1" ht="12.75">
      <c r="A481" s="96"/>
      <c r="B481" s="99"/>
    </row>
    <row r="482" spans="1:2" s="81" customFormat="1" ht="12.75">
      <c r="A482" s="96"/>
      <c r="B482" s="99"/>
    </row>
    <row r="483" spans="1:2" s="81" customFormat="1" ht="12.75">
      <c r="A483" s="96"/>
      <c r="B483" s="99"/>
    </row>
    <row r="484" spans="1:2" s="81" customFormat="1" ht="12.75">
      <c r="A484" s="96"/>
      <c r="B484" s="99"/>
    </row>
    <row r="485" spans="1:2" s="81" customFormat="1" ht="12.75">
      <c r="A485" s="96"/>
      <c r="B485" s="99"/>
    </row>
    <row r="486" spans="1:2" s="81" customFormat="1" ht="12.75">
      <c r="A486" s="96"/>
      <c r="B486" s="99"/>
    </row>
    <row r="487" spans="1:2" s="81" customFormat="1" ht="12.75">
      <c r="A487" s="96"/>
      <c r="B487" s="99"/>
    </row>
    <row r="488" spans="1:2" s="81" customFormat="1" ht="12.75">
      <c r="A488" s="96"/>
      <c r="B488" s="99"/>
    </row>
    <row r="489" spans="1:2" s="81" customFormat="1" ht="12.75">
      <c r="A489" s="96"/>
      <c r="B489" s="99"/>
    </row>
    <row r="490" spans="1:2" s="81" customFormat="1" ht="12.75">
      <c r="A490" s="96"/>
      <c r="B490" s="99"/>
    </row>
    <row r="491" spans="1:2" s="81" customFormat="1" ht="12.75">
      <c r="A491" s="96"/>
      <c r="B491" s="99"/>
    </row>
    <row r="492" spans="1:2" s="81" customFormat="1" ht="12.75">
      <c r="A492" s="96"/>
      <c r="B492" s="99"/>
    </row>
    <row r="493" spans="1:2" s="81" customFormat="1" ht="12.75">
      <c r="A493" s="96"/>
      <c r="B493" s="99"/>
    </row>
    <row r="494" spans="1:2" s="81" customFormat="1" ht="12.75">
      <c r="A494" s="96"/>
      <c r="B494" s="99"/>
    </row>
    <row r="495" spans="1:2" s="81" customFormat="1" ht="12.75">
      <c r="A495" s="96"/>
      <c r="B495" s="99"/>
    </row>
    <row r="496" spans="1:2" s="81" customFormat="1" ht="12.75">
      <c r="A496" s="96"/>
      <c r="B496" s="99"/>
    </row>
    <row r="497" spans="1:2" s="81" customFormat="1" ht="12.75">
      <c r="A497" s="96"/>
      <c r="B497" s="99"/>
    </row>
    <row r="498" spans="1:2" s="81" customFormat="1" ht="12.75">
      <c r="A498" s="96"/>
      <c r="B498" s="99"/>
    </row>
    <row r="499" spans="1:2" s="81" customFormat="1" ht="12.75">
      <c r="A499" s="96"/>
      <c r="B499" s="99"/>
    </row>
    <row r="500" spans="1:2" s="81" customFormat="1" ht="12.75">
      <c r="A500" s="96"/>
      <c r="B500" s="99"/>
    </row>
    <row r="501" spans="1:2" s="81" customFormat="1" ht="12.75">
      <c r="A501" s="96"/>
      <c r="B501" s="99"/>
    </row>
    <row r="502" spans="1:2" s="81" customFormat="1" ht="12.75">
      <c r="A502" s="96"/>
      <c r="B502" s="99"/>
    </row>
    <row r="503" spans="1:2" s="81" customFormat="1" ht="12.75">
      <c r="A503" s="96"/>
      <c r="B503" s="99"/>
    </row>
    <row r="504" spans="1:2" s="81" customFormat="1" ht="12.75">
      <c r="A504" s="96"/>
      <c r="B504" s="99"/>
    </row>
    <row r="505" spans="1:2" s="81" customFormat="1" ht="12.75">
      <c r="A505" s="96"/>
      <c r="B505" s="99"/>
    </row>
    <row r="506" spans="1:2" s="81" customFormat="1" ht="12.75">
      <c r="A506" s="96"/>
      <c r="B506" s="99"/>
    </row>
    <row r="507" spans="1:2" s="81" customFormat="1" ht="12.75">
      <c r="A507" s="96"/>
      <c r="B507" s="99"/>
    </row>
    <row r="508" spans="1:2" s="81" customFormat="1" ht="12.75">
      <c r="A508" s="96"/>
      <c r="B508" s="99"/>
    </row>
    <row r="509" spans="1:2" s="81" customFormat="1" ht="12.75">
      <c r="A509" s="96"/>
      <c r="B509" s="99"/>
    </row>
    <row r="510" spans="1:2" s="81" customFormat="1" ht="12.75">
      <c r="A510" s="96"/>
      <c r="B510" s="99"/>
    </row>
    <row r="511" spans="1:2" s="81" customFormat="1" ht="12.75">
      <c r="A511" s="96"/>
      <c r="B511" s="99"/>
    </row>
    <row r="512" spans="1:2" s="81" customFormat="1" ht="12.75">
      <c r="A512" s="96"/>
      <c r="B512" s="99"/>
    </row>
    <row r="513" spans="1:2" s="81" customFormat="1" ht="12.75">
      <c r="A513" s="96"/>
      <c r="B513" s="99"/>
    </row>
    <row r="514" spans="1:2" s="81" customFormat="1" ht="12.75">
      <c r="A514" s="96"/>
      <c r="B514" s="99"/>
    </row>
    <row r="515" spans="1:2" s="81" customFormat="1" ht="12.75">
      <c r="A515" s="96"/>
      <c r="B515" s="99"/>
    </row>
    <row r="516" spans="1:2" s="81" customFormat="1" ht="12.75">
      <c r="A516" s="96"/>
      <c r="B516" s="99"/>
    </row>
    <row r="517" spans="1:2" s="81" customFormat="1" ht="12.75">
      <c r="A517" s="96"/>
      <c r="B517" s="99"/>
    </row>
    <row r="518" spans="1:2" s="81" customFormat="1" ht="12.75">
      <c r="A518" s="96"/>
      <c r="B518" s="99"/>
    </row>
    <row r="519" spans="1:2" s="81" customFormat="1" ht="12.75">
      <c r="A519" s="96"/>
      <c r="B519" s="99"/>
    </row>
    <row r="520" spans="1:2" s="81" customFormat="1" ht="12.75">
      <c r="A520" s="96"/>
      <c r="B520" s="99"/>
    </row>
    <row r="521" spans="1:2" s="81" customFormat="1" ht="12.75">
      <c r="A521" s="96"/>
      <c r="B521" s="99"/>
    </row>
    <row r="522" spans="1:2" s="81" customFormat="1" ht="12.75">
      <c r="A522" s="96"/>
      <c r="B522" s="99"/>
    </row>
    <row r="523" spans="1:2" s="81" customFormat="1" ht="12.75">
      <c r="A523" s="96"/>
      <c r="B523" s="99"/>
    </row>
    <row r="524" spans="1:2" s="81" customFormat="1" ht="12.75">
      <c r="A524" s="96"/>
      <c r="B524" s="99"/>
    </row>
    <row r="525" spans="1:2" s="81" customFormat="1" ht="12.75">
      <c r="A525" s="96"/>
      <c r="B525" s="99"/>
    </row>
    <row r="526" spans="1:2" s="81" customFormat="1" ht="12.75">
      <c r="A526" s="96"/>
      <c r="B526" s="99"/>
    </row>
    <row r="527" spans="1:2" s="81" customFormat="1" ht="12.75">
      <c r="A527" s="96"/>
      <c r="B527" s="99"/>
    </row>
    <row r="528" spans="1:2" s="81" customFormat="1" ht="12.75">
      <c r="A528" s="96"/>
      <c r="B528" s="99"/>
    </row>
    <row r="529" spans="1:2" s="81" customFormat="1" ht="12.75">
      <c r="A529" s="96"/>
      <c r="B529" s="99"/>
    </row>
    <row r="530" spans="1:2" s="81" customFormat="1" ht="12.75">
      <c r="A530" s="96"/>
      <c r="B530" s="99"/>
    </row>
    <row r="531" spans="1:2" s="81" customFormat="1" ht="12.75">
      <c r="A531" s="96"/>
      <c r="B531" s="99"/>
    </row>
    <row r="532" spans="1:2" s="81" customFormat="1" ht="12.75">
      <c r="A532" s="96"/>
      <c r="B532" s="99"/>
    </row>
    <row r="533" spans="1:2" s="81" customFormat="1" ht="12.75">
      <c r="A533" s="96"/>
      <c r="B533" s="99"/>
    </row>
    <row r="534" spans="1:2" s="81" customFormat="1" ht="12.75">
      <c r="A534" s="96"/>
      <c r="B534" s="99"/>
    </row>
    <row r="535" spans="1:2" s="81" customFormat="1" ht="12.75">
      <c r="A535" s="96"/>
      <c r="B535" s="99"/>
    </row>
    <row r="536" spans="1:2" s="81" customFormat="1" ht="12.75">
      <c r="A536" s="96"/>
      <c r="B536" s="99"/>
    </row>
    <row r="537" spans="1:2" s="81" customFormat="1" ht="12.75">
      <c r="A537" s="96"/>
      <c r="B537" s="99"/>
    </row>
    <row r="538" spans="1:2" s="81" customFormat="1" ht="12.75">
      <c r="A538" s="96"/>
      <c r="B538" s="99"/>
    </row>
    <row r="539" spans="1:2" s="81" customFormat="1" ht="12.75">
      <c r="A539" s="96"/>
      <c r="B539" s="99"/>
    </row>
    <row r="540" spans="1:2" s="81" customFormat="1" ht="12.75">
      <c r="A540" s="96"/>
      <c r="B540" s="99"/>
    </row>
    <row r="541" spans="1:2" s="81" customFormat="1" ht="12.75">
      <c r="A541" s="96"/>
      <c r="B541" s="99"/>
    </row>
    <row r="542" spans="1:2" s="81" customFormat="1" ht="12.75">
      <c r="A542" s="96"/>
      <c r="B542" s="99"/>
    </row>
    <row r="543" spans="1:2" s="81" customFormat="1" ht="12.75">
      <c r="A543" s="96"/>
      <c r="B543" s="99"/>
    </row>
    <row r="544" spans="1:2" s="81" customFormat="1" ht="12.75">
      <c r="A544" s="96"/>
      <c r="B544" s="99"/>
    </row>
    <row r="545" spans="1:2" s="81" customFormat="1" ht="12.75">
      <c r="A545" s="96"/>
      <c r="B545" s="99"/>
    </row>
    <row r="546" spans="1:2" s="81" customFormat="1" ht="12.75">
      <c r="A546" s="96"/>
      <c r="B546" s="99"/>
    </row>
    <row r="547" spans="1:2" s="81" customFormat="1" ht="12.75">
      <c r="A547" s="96"/>
      <c r="B547" s="99"/>
    </row>
    <row r="548" spans="1:2" s="81" customFormat="1" ht="12.75">
      <c r="A548" s="96"/>
      <c r="B548" s="99"/>
    </row>
    <row r="549" spans="1:2" s="81" customFormat="1" ht="12.75">
      <c r="A549" s="96"/>
      <c r="B549" s="99"/>
    </row>
    <row r="550" spans="1:2" s="81" customFormat="1" ht="12.75">
      <c r="A550" s="96"/>
      <c r="B550" s="99"/>
    </row>
    <row r="551" spans="1:2" s="81" customFormat="1" ht="12.75">
      <c r="A551" s="96"/>
      <c r="B551" s="99"/>
    </row>
    <row r="552" spans="1:2" s="81" customFormat="1" ht="12.75">
      <c r="A552" s="96"/>
      <c r="B552" s="99"/>
    </row>
    <row r="553" spans="1:2" s="81" customFormat="1" ht="12.75">
      <c r="A553" s="96"/>
      <c r="B553" s="99"/>
    </row>
    <row r="554" spans="1:2" s="81" customFormat="1" ht="12.75">
      <c r="A554" s="96"/>
      <c r="B554" s="99"/>
    </row>
    <row r="555" spans="1:2" s="81" customFormat="1" ht="12.75">
      <c r="A555" s="96"/>
      <c r="B555" s="99"/>
    </row>
    <row r="556" spans="1:2" s="81" customFormat="1" ht="12.75">
      <c r="A556" s="96"/>
      <c r="B556" s="99"/>
    </row>
    <row r="557" spans="1:2" s="81" customFormat="1" ht="12.75">
      <c r="A557" s="96"/>
      <c r="B557" s="99"/>
    </row>
    <row r="558" spans="1:2" s="81" customFormat="1" ht="12.75">
      <c r="A558" s="96"/>
      <c r="B558" s="99"/>
    </row>
    <row r="559" spans="1:2" s="81" customFormat="1" ht="12.75">
      <c r="A559" s="96"/>
      <c r="B559" s="99"/>
    </row>
    <row r="560" spans="1:2" s="81" customFormat="1" ht="12.75">
      <c r="A560" s="96"/>
      <c r="B560" s="99"/>
    </row>
    <row r="561" spans="1:2" s="81" customFormat="1" ht="12.75">
      <c r="A561" s="96"/>
      <c r="B561" s="99"/>
    </row>
    <row r="562" spans="1:2" s="81" customFormat="1" ht="12.75">
      <c r="A562" s="96"/>
      <c r="B562" s="99"/>
    </row>
    <row r="563" spans="1:2" s="81" customFormat="1" ht="12.75">
      <c r="A563" s="96"/>
      <c r="B563" s="99"/>
    </row>
    <row r="564" spans="1:2" s="81" customFormat="1" ht="12.75">
      <c r="A564" s="96"/>
      <c r="B564" s="99"/>
    </row>
    <row r="565" spans="1:2" s="81" customFormat="1" ht="12.75">
      <c r="A565" s="96"/>
      <c r="B565" s="99"/>
    </row>
    <row r="566" spans="1:2" s="81" customFormat="1" ht="12.75">
      <c r="A566" s="96"/>
      <c r="B566" s="99"/>
    </row>
    <row r="567" spans="1:2" s="81" customFormat="1" ht="12.75">
      <c r="A567" s="96"/>
      <c r="B567" s="99"/>
    </row>
    <row r="568" spans="1:2" s="81" customFormat="1" ht="12.75">
      <c r="A568" s="96"/>
      <c r="B568" s="99"/>
    </row>
    <row r="569" spans="1:2" s="81" customFormat="1" ht="12.75">
      <c r="A569" s="96"/>
      <c r="B569" s="99"/>
    </row>
    <row r="570" spans="1:2" s="81" customFormat="1" ht="12.75">
      <c r="A570" s="96"/>
      <c r="B570" s="99"/>
    </row>
    <row r="571" spans="1:2" s="81" customFormat="1" ht="12.75">
      <c r="A571" s="96"/>
      <c r="B571" s="99"/>
    </row>
    <row r="572" spans="1:2" s="81" customFormat="1" ht="12.75">
      <c r="A572" s="96"/>
      <c r="B572" s="99"/>
    </row>
    <row r="573" spans="1:2" s="81" customFormat="1" ht="12.75">
      <c r="A573" s="96"/>
      <c r="B573" s="99"/>
    </row>
    <row r="574" spans="1:2" s="81" customFormat="1" ht="12.75">
      <c r="A574" s="96"/>
      <c r="B574" s="99"/>
    </row>
    <row r="575" spans="1:2" s="81" customFormat="1" ht="12.75">
      <c r="A575" s="96"/>
      <c r="B575" s="99"/>
    </row>
    <row r="576" spans="1:2" s="81" customFormat="1" ht="12.75">
      <c r="A576" s="96"/>
      <c r="B576" s="99"/>
    </row>
    <row r="577" spans="1:2" s="81" customFormat="1" ht="12.75">
      <c r="A577" s="96"/>
      <c r="B577" s="99"/>
    </row>
    <row r="578" spans="1:2" s="81" customFormat="1" ht="12.75">
      <c r="A578" s="96"/>
      <c r="B578" s="99"/>
    </row>
    <row r="579" spans="1:2" s="81" customFormat="1" ht="12.75">
      <c r="A579" s="96"/>
      <c r="B579" s="99"/>
    </row>
    <row r="580" spans="1:2" s="81" customFormat="1" ht="12.75">
      <c r="A580" s="96"/>
      <c r="B580" s="99"/>
    </row>
    <row r="581" spans="1:2" s="81" customFormat="1" ht="12.75">
      <c r="A581" s="96"/>
      <c r="B581" s="99"/>
    </row>
    <row r="582" spans="1:2" s="81" customFormat="1" ht="12.75">
      <c r="A582" s="96"/>
      <c r="B582" s="99"/>
    </row>
    <row r="583" spans="1:2" s="81" customFormat="1" ht="12.75">
      <c r="A583" s="96"/>
      <c r="B583" s="99"/>
    </row>
    <row r="584" spans="1:2" s="81" customFormat="1" ht="12.75">
      <c r="A584" s="96"/>
      <c r="B584" s="99"/>
    </row>
    <row r="585" spans="1:2" s="81" customFormat="1" ht="12.75">
      <c r="A585" s="96"/>
      <c r="B585" s="99"/>
    </row>
    <row r="586" spans="1:2" s="81" customFormat="1" ht="12.75">
      <c r="A586" s="96"/>
      <c r="B586" s="99"/>
    </row>
    <row r="587" spans="1:2" s="81" customFormat="1" ht="12.75">
      <c r="A587" s="96"/>
      <c r="B587" s="99"/>
    </row>
    <row r="588" spans="1:2" s="81" customFormat="1" ht="12.75">
      <c r="A588" s="96"/>
      <c r="B588" s="99"/>
    </row>
    <row r="589" spans="1:2" s="81" customFormat="1" ht="12.75">
      <c r="A589" s="96"/>
      <c r="B589" s="99"/>
    </row>
    <row r="590" spans="1:2" s="81" customFormat="1" ht="12.75">
      <c r="A590" s="96"/>
      <c r="B590" s="99"/>
    </row>
    <row r="591" spans="1:2" s="81" customFormat="1" ht="12.75">
      <c r="A591" s="96"/>
      <c r="B591" s="99"/>
    </row>
    <row r="592" spans="1:2" s="81" customFormat="1" ht="12.75">
      <c r="A592" s="96"/>
      <c r="B592" s="99"/>
    </row>
    <row r="593" spans="1:2" s="81" customFormat="1" ht="12.75">
      <c r="A593" s="96"/>
      <c r="B593" s="99"/>
    </row>
    <row r="594" spans="1:2" s="81" customFormat="1" ht="12.75">
      <c r="A594" s="96"/>
      <c r="B594" s="99"/>
    </row>
    <row r="595" spans="1:2" s="81" customFormat="1" ht="12.75">
      <c r="A595" s="96"/>
      <c r="B595" s="99"/>
    </row>
    <row r="596" spans="1:2" s="81" customFormat="1" ht="12.75">
      <c r="A596" s="96"/>
      <c r="B596" s="99"/>
    </row>
    <row r="597" spans="1:2" s="81" customFormat="1" ht="12.75">
      <c r="A597" s="96"/>
      <c r="B597" s="99"/>
    </row>
    <row r="598" spans="1:2" s="81" customFormat="1" ht="12.75">
      <c r="A598" s="96"/>
      <c r="B598" s="99"/>
    </row>
    <row r="599" spans="1:2" s="81" customFormat="1" ht="12.75">
      <c r="A599" s="96"/>
      <c r="B599" s="99"/>
    </row>
    <row r="600" spans="1:2" s="81" customFormat="1" ht="12.75">
      <c r="A600" s="96"/>
      <c r="B600" s="99"/>
    </row>
    <row r="601" spans="1:2" s="81" customFormat="1" ht="12.75">
      <c r="A601" s="96"/>
      <c r="B601" s="99"/>
    </row>
    <row r="602" spans="1:2" s="81" customFormat="1" ht="12.75">
      <c r="A602" s="96"/>
      <c r="B602" s="99"/>
    </row>
    <row r="603" spans="1:2" s="81" customFormat="1" ht="12.75">
      <c r="A603" s="96"/>
      <c r="B603" s="99"/>
    </row>
    <row r="604" spans="1:2" s="81" customFormat="1" ht="12.75">
      <c r="A604" s="96"/>
      <c r="B604" s="99"/>
    </row>
    <row r="605" spans="1:2" s="81" customFormat="1" ht="12.75">
      <c r="A605" s="96"/>
      <c r="B605" s="99"/>
    </row>
    <row r="606" spans="1:2" s="81" customFormat="1" ht="12.75">
      <c r="A606" s="96"/>
      <c r="B606" s="99"/>
    </row>
    <row r="607" spans="1:2" s="81" customFormat="1" ht="12.75">
      <c r="A607" s="96"/>
      <c r="B607" s="99"/>
    </row>
    <row r="608" spans="1:2" s="81" customFormat="1" ht="12.75">
      <c r="A608" s="96"/>
      <c r="B608" s="99"/>
    </row>
    <row r="609" spans="1:2" s="81" customFormat="1" ht="12.75">
      <c r="A609" s="96"/>
      <c r="B609" s="99"/>
    </row>
    <row r="610" spans="1:2" s="81" customFormat="1" ht="12.75">
      <c r="A610" s="96"/>
      <c r="B610" s="99"/>
    </row>
    <row r="611" spans="1:2" s="81" customFormat="1" ht="12.75">
      <c r="A611" s="96"/>
      <c r="B611" s="99"/>
    </row>
    <row r="612" spans="1:2" s="81" customFormat="1" ht="12.75">
      <c r="A612" s="96"/>
      <c r="B612" s="99"/>
    </row>
    <row r="613" spans="1:2" s="81" customFormat="1" ht="12.75">
      <c r="A613" s="96"/>
      <c r="B613" s="99"/>
    </row>
    <row r="614" spans="1:2" s="81" customFormat="1" ht="12.75">
      <c r="A614" s="96"/>
      <c r="B614" s="99"/>
    </row>
    <row r="615" spans="1:2" s="81" customFormat="1" ht="12.75">
      <c r="A615" s="96"/>
      <c r="B615" s="99"/>
    </row>
    <row r="616" spans="1:2" s="81" customFormat="1" ht="12.75">
      <c r="A616" s="96"/>
      <c r="B616" s="99"/>
    </row>
    <row r="617" spans="1:2" s="81" customFormat="1" ht="12.75">
      <c r="A617" s="96"/>
      <c r="B617" s="99"/>
    </row>
    <row r="618" spans="1:2" s="81" customFormat="1" ht="12.75">
      <c r="A618" s="96"/>
      <c r="B618" s="99"/>
    </row>
    <row r="619" spans="1:2" s="81" customFormat="1" ht="12.75">
      <c r="A619" s="96"/>
      <c r="B619" s="99"/>
    </row>
    <row r="620" spans="1:2" s="81" customFormat="1" ht="12.75">
      <c r="A620" s="96"/>
      <c r="B620" s="99"/>
    </row>
    <row r="621" spans="1:2" s="81" customFormat="1" ht="12.75">
      <c r="A621" s="96"/>
      <c r="B621" s="99"/>
    </row>
    <row r="622" spans="1:2" s="81" customFormat="1" ht="12.75">
      <c r="A622" s="96"/>
      <c r="B622" s="99"/>
    </row>
    <row r="623" spans="1:2" s="81" customFormat="1" ht="12.75">
      <c r="A623" s="96"/>
      <c r="B623" s="99"/>
    </row>
    <row r="624" spans="1:2" s="81" customFormat="1" ht="12.75">
      <c r="A624" s="96"/>
      <c r="B624" s="99"/>
    </row>
    <row r="625" spans="1:2" s="81" customFormat="1" ht="12.75">
      <c r="A625" s="96"/>
      <c r="B625" s="99"/>
    </row>
    <row r="626" spans="1:2" s="81" customFormat="1" ht="12.75">
      <c r="A626" s="96"/>
      <c r="B626" s="99"/>
    </row>
    <row r="627" spans="1:2" s="81" customFormat="1" ht="12.75">
      <c r="A627" s="96"/>
      <c r="B627" s="99"/>
    </row>
    <row r="628" spans="1:2" s="81" customFormat="1" ht="12.75">
      <c r="A628" s="96"/>
      <c r="B628" s="99"/>
    </row>
    <row r="629" spans="1:2" s="81" customFormat="1" ht="12.75">
      <c r="A629" s="96"/>
      <c r="B629" s="99"/>
    </row>
    <row r="630" spans="1:2" s="81" customFormat="1" ht="12.75">
      <c r="A630" s="96"/>
      <c r="B630" s="99"/>
    </row>
    <row r="631" spans="1:2" s="81" customFormat="1" ht="12.75">
      <c r="A631" s="96"/>
      <c r="B631" s="99"/>
    </row>
    <row r="632" spans="1:2" s="81" customFormat="1" ht="12.75">
      <c r="A632" s="96"/>
      <c r="B632" s="99"/>
    </row>
    <row r="633" spans="1:2" s="81" customFormat="1" ht="12.75">
      <c r="A633" s="96"/>
      <c r="B633" s="99"/>
    </row>
    <row r="634" spans="1:2" s="81" customFormat="1" ht="12.75">
      <c r="A634" s="96"/>
      <c r="B634" s="99"/>
    </row>
    <row r="635" spans="1:2" s="81" customFormat="1" ht="12.75">
      <c r="A635" s="96"/>
      <c r="B635" s="99"/>
    </row>
    <row r="636" spans="1:2" s="81" customFormat="1" ht="12.75">
      <c r="A636" s="96"/>
      <c r="B636" s="99"/>
    </row>
    <row r="637" spans="1:2" s="81" customFormat="1" ht="12.75">
      <c r="A637" s="96"/>
      <c r="B637" s="99"/>
    </row>
    <row r="638" spans="1:2" s="81" customFormat="1" ht="12.75">
      <c r="A638" s="96"/>
      <c r="B638" s="99"/>
    </row>
    <row r="639" spans="1:2" s="81" customFormat="1" ht="12.75">
      <c r="A639" s="96"/>
      <c r="B639" s="99"/>
    </row>
    <row r="640" spans="1:2" s="81" customFormat="1" ht="12.75">
      <c r="A640" s="96"/>
      <c r="B640" s="99"/>
    </row>
    <row r="641" spans="1:2" s="81" customFormat="1" ht="12.75">
      <c r="A641" s="96"/>
      <c r="B641" s="99"/>
    </row>
    <row r="642" spans="1:2" s="81" customFormat="1" ht="12.75">
      <c r="A642" s="96"/>
      <c r="B642" s="99"/>
    </row>
    <row r="643" spans="1:2" s="81" customFormat="1" ht="12.75">
      <c r="A643" s="96"/>
      <c r="B643" s="99"/>
    </row>
    <row r="644" spans="1:2" s="81" customFormat="1" ht="12.75">
      <c r="A644" s="96"/>
      <c r="B644" s="99"/>
    </row>
    <row r="645" spans="1:2" s="81" customFormat="1" ht="12.75">
      <c r="A645" s="96"/>
      <c r="B645" s="99"/>
    </row>
    <row r="646" spans="1:2" s="81" customFormat="1" ht="12.75">
      <c r="A646" s="96"/>
      <c r="B646" s="99"/>
    </row>
    <row r="647" spans="1:2" s="81" customFormat="1" ht="12.75">
      <c r="A647" s="96"/>
      <c r="B647" s="99"/>
    </row>
    <row r="648" spans="1:2" s="81" customFormat="1" ht="12.75">
      <c r="A648" s="96"/>
      <c r="B648" s="99"/>
    </row>
    <row r="649" spans="1:2" s="81" customFormat="1" ht="12.75">
      <c r="A649" s="96"/>
      <c r="B649" s="99"/>
    </row>
    <row r="650" spans="1:2" s="81" customFormat="1" ht="12.75">
      <c r="A650" s="96"/>
      <c r="B650" s="99"/>
    </row>
    <row r="651" spans="1:2" s="81" customFormat="1" ht="12.75">
      <c r="A651" s="96"/>
      <c r="B651" s="99"/>
    </row>
    <row r="652" spans="1:2" s="81" customFormat="1" ht="12.75">
      <c r="A652" s="96"/>
      <c r="B652" s="99"/>
    </row>
    <row r="653" spans="1:2" s="81" customFormat="1" ht="12.75">
      <c r="A653" s="96"/>
      <c r="B653" s="99"/>
    </row>
    <row r="654" spans="1:2" s="81" customFormat="1" ht="12.75">
      <c r="A654" s="96"/>
      <c r="B654" s="99"/>
    </row>
    <row r="655" spans="1:2" s="81" customFormat="1" ht="12.75">
      <c r="A655" s="96"/>
      <c r="B655" s="99"/>
    </row>
    <row r="656" spans="1:2" s="81" customFormat="1" ht="12.75">
      <c r="A656" s="96"/>
      <c r="B656" s="99"/>
    </row>
    <row r="657" spans="1:2" s="81" customFormat="1" ht="12.75">
      <c r="A657" s="96"/>
      <c r="B657" s="99"/>
    </row>
    <row r="658" spans="1:2" s="81" customFormat="1" ht="12.75">
      <c r="A658" s="96"/>
      <c r="B658" s="99"/>
    </row>
    <row r="659" spans="1:2" s="81" customFormat="1" ht="12.75">
      <c r="A659" s="96"/>
      <c r="B659" s="99"/>
    </row>
    <row r="660" spans="1:2" s="81" customFormat="1" ht="12.75">
      <c r="A660" s="96"/>
      <c r="B660" s="99"/>
    </row>
    <row r="661" spans="1:2" s="81" customFormat="1" ht="12.75">
      <c r="A661" s="96"/>
      <c r="B661" s="99"/>
    </row>
    <row r="662" spans="1:2" s="81" customFormat="1" ht="12.75">
      <c r="A662" s="96"/>
      <c r="B662" s="99"/>
    </row>
    <row r="663" spans="1:2" s="81" customFormat="1" ht="12.75">
      <c r="A663" s="96"/>
      <c r="B663" s="99"/>
    </row>
    <row r="664" spans="1:2" s="81" customFormat="1" ht="12.75">
      <c r="A664" s="96"/>
      <c r="B664" s="99"/>
    </row>
    <row r="665" spans="1:2" s="81" customFormat="1" ht="12.75">
      <c r="A665" s="96"/>
      <c r="B665" s="99"/>
    </row>
    <row r="666" spans="1:2" s="81" customFormat="1" ht="12.75">
      <c r="A666" s="96"/>
      <c r="B666" s="99"/>
    </row>
    <row r="667" spans="1:2" s="81" customFormat="1" ht="12.75">
      <c r="A667" s="96"/>
      <c r="B667" s="99"/>
    </row>
    <row r="668" spans="1:2" s="81" customFormat="1" ht="12.75">
      <c r="A668" s="96"/>
      <c r="B668" s="99"/>
    </row>
    <row r="669" spans="1:2" s="81" customFormat="1" ht="12.75">
      <c r="A669" s="96"/>
      <c r="B669" s="99"/>
    </row>
    <row r="670" spans="1:2" s="81" customFormat="1" ht="12.75">
      <c r="A670" s="96"/>
      <c r="B670" s="99"/>
    </row>
    <row r="671" spans="1:2" s="81" customFormat="1" ht="12.75">
      <c r="A671" s="96"/>
      <c r="B671" s="99"/>
    </row>
    <row r="672" spans="1:2" s="81" customFormat="1" ht="12.75">
      <c r="A672" s="96"/>
      <c r="B672" s="99"/>
    </row>
    <row r="673" spans="1:2" s="81" customFormat="1" ht="12.75">
      <c r="A673" s="96"/>
      <c r="B673" s="99"/>
    </row>
    <row r="674" spans="1:2" s="81" customFormat="1" ht="12.75">
      <c r="A674" s="96"/>
      <c r="B674" s="99"/>
    </row>
    <row r="675" spans="1:2" s="81" customFormat="1" ht="12.75">
      <c r="A675" s="96"/>
      <c r="B675" s="99"/>
    </row>
    <row r="676" spans="1:2" s="81" customFormat="1" ht="12.75">
      <c r="A676" s="96"/>
      <c r="B676" s="99"/>
    </row>
    <row r="677" spans="1:2" s="81" customFormat="1" ht="12.75">
      <c r="A677" s="96"/>
      <c r="B677" s="99"/>
    </row>
    <row r="678" spans="1:2" s="81" customFormat="1" ht="12.75">
      <c r="A678" s="96"/>
      <c r="B678" s="99"/>
    </row>
    <row r="679" spans="1:2" s="81" customFormat="1" ht="12.75">
      <c r="A679" s="96"/>
      <c r="B679" s="99"/>
    </row>
    <row r="680" spans="1:2" s="81" customFormat="1" ht="12.75">
      <c r="A680" s="96"/>
      <c r="B680" s="99"/>
    </row>
    <row r="681" spans="1:2" s="81" customFormat="1" ht="12.75">
      <c r="A681" s="96"/>
      <c r="B681" s="99"/>
    </row>
    <row r="682" spans="1:2" s="81" customFormat="1" ht="12.75">
      <c r="A682" s="96"/>
      <c r="B682" s="99"/>
    </row>
    <row r="683" spans="1:2" s="81" customFormat="1" ht="12.75">
      <c r="A683" s="96"/>
      <c r="B683" s="99"/>
    </row>
    <row r="684" spans="1:2" s="81" customFormat="1" ht="12.75">
      <c r="A684" s="96"/>
      <c r="B684" s="99"/>
    </row>
    <row r="685" spans="1:2" s="81" customFormat="1" ht="12.75">
      <c r="A685" s="96"/>
      <c r="B685" s="99"/>
    </row>
    <row r="686" spans="1:2" s="81" customFormat="1" ht="12.75">
      <c r="A686" s="96"/>
      <c r="B686" s="99"/>
    </row>
    <row r="687" spans="1:2" s="81" customFormat="1" ht="12.75">
      <c r="A687" s="96"/>
      <c r="B687" s="99"/>
    </row>
    <row r="688" spans="1:2" s="81" customFormat="1" ht="12.75">
      <c r="A688" s="96"/>
      <c r="B688" s="99"/>
    </row>
    <row r="689" spans="1:2" s="81" customFormat="1" ht="12.75">
      <c r="A689" s="96"/>
      <c r="B689" s="99"/>
    </row>
    <row r="690" spans="1:2" s="81" customFormat="1" ht="12.75">
      <c r="A690" s="96"/>
      <c r="B690" s="99"/>
    </row>
    <row r="691" spans="1:2" s="81" customFormat="1" ht="12.75">
      <c r="A691" s="96"/>
      <c r="B691" s="99"/>
    </row>
    <row r="692" spans="1:2" s="81" customFormat="1" ht="12.75">
      <c r="A692" s="96"/>
      <c r="B692" s="99"/>
    </row>
    <row r="693" spans="1:2" s="81" customFormat="1" ht="12.75">
      <c r="A693" s="96"/>
      <c r="B693" s="99"/>
    </row>
    <row r="694" spans="1:2" s="81" customFormat="1" ht="12.75">
      <c r="A694" s="96"/>
      <c r="B694" s="99"/>
    </row>
    <row r="695" spans="1:2" s="81" customFormat="1" ht="12.75">
      <c r="A695" s="96"/>
      <c r="B695" s="99"/>
    </row>
    <row r="696" spans="1:2" s="81" customFormat="1" ht="12.75">
      <c r="A696" s="96"/>
      <c r="B696" s="99"/>
    </row>
    <row r="697" spans="1:2" s="81" customFormat="1" ht="12.75">
      <c r="A697" s="96"/>
      <c r="B697" s="99"/>
    </row>
    <row r="698" spans="1:2" s="81" customFormat="1" ht="12.75">
      <c r="A698" s="96"/>
      <c r="B698" s="99"/>
    </row>
    <row r="699" spans="1:2" s="81" customFormat="1" ht="12.75">
      <c r="A699" s="96"/>
      <c r="B699" s="99"/>
    </row>
    <row r="700" spans="1:2" s="81" customFormat="1" ht="12.75">
      <c r="A700" s="96"/>
      <c r="B700" s="99"/>
    </row>
    <row r="701" spans="1:2" s="81" customFormat="1" ht="12.75">
      <c r="A701" s="96"/>
      <c r="B701" s="99"/>
    </row>
    <row r="702" spans="1:2" s="81" customFormat="1" ht="12.75">
      <c r="A702" s="96"/>
      <c r="B702" s="99"/>
    </row>
    <row r="703" spans="1:2" s="81" customFormat="1" ht="12.75">
      <c r="A703" s="96"/>
      <c r="B703" s="99"/>
    </row>
    <row r="704" spans="1:2" s="81" customFormat="1" ht="12.75">
      <c r="A704" s="96"/>
      <c r="B704" s="99"/>
    </row>
    <row r="705" spans="1:2" s="81" customFormat="1" ht="12.75">
      <c r="A705" s="96"/>
      <c r="B705" s="99"/>
    </row>
    <row r="706" spans="1:2" s="81" customFormat="1" ht="12.75">
      <c r="A706" s="96"/>
      <c r="B706" s="99"/>
    </row>
    <row r="707" spans="1:2" s="81" customFormat="1" ht="12.75">
      <c r="A707" s="96"/>
      <c r="B707" s="99"/>
    </row>
    <row r="708" spans="1:2" s="81" customFormat="1" ht="12.75">
      <c r="A708" s="96"/>
      <c r="B708" s="99"/>
    </row>
    <row r="709" spans="1:2" s="81" customFormat="1" ht="12.75">
      <c r="A709" s="96"/>
      <c r="B709" s="99"/>
    </row>
    <row r="710" spans="1:2" s="81" customFormat="1" ht="12.75">
      <c r="A710" s="96"/>
      <c r="B710" s="99"/>
    </row>
    <row r="711" spans="1:2" s="81" customFormat="1" ht="12.75">
      <c r="A711" s="96"/>
      <c r="B711" s="99"/>
    </row>
    <row r="712" spans="1:2" s="81" customFormat="1" ht="12.75">
      <c r="A712" s="96"/>
      <c r="B712" s="99"/>
    </row>
    <row r="713" spans="1:2" s="81" customFormat="1" ht="12.75">
      <c r="A713" s="96"/>
      <c r="B713" s="99"/>
    </row>
    <row r="714" spans="1:2" s="81" customFormat="1" ht="12.75">
      <c r="A714" s="96"/>
      <c r="B714" s="99"/>
    </row>
    <row r="715" spans="1:2" s="81" customFormat="1" ht="12.75">
      <c r="A715" s="96"/>
      <c r="B715" s="99"/>
    </row>
    <row r="716" spans="1:2" s="81" customFormat="1" ht="12.75">
      <c r="A716" s="96"/>
      <c r="B716" s="99"/>
    </row>
    <row r="717" spans="1:2" s="81" customFormat="1" ht="12.75">
      <c r="A717" s="96"/>
      <c r="B717" s="99"/>
    </row>
    <row r="718" spans="1:2" s="81" customFormat="1" ht="12.75">
      <c r="A718" s="96"/>
      <c r="B718" s="99"/>
    </row>
    <row r="719" spans="1:2" s="81" customFormat="1" ht="12.75">
      <c r="A719" s="96"/>
      <c r="B719" s="99"/>
    </row>
    <row r="720" spans="1:2" s="81" customFormat="1" ht="12.75">
      <c r="A720" s="96"/>
      <c r="B720" s="99"/>
    </row>
    <row r="721" spans="1:2" s="81" customFormat="1" ht="12.75">
      <c r="A721" s="96"/>
      <c r="B721" s="99"/>
    </row>
    <row r="722" spans="1:2" s="81" customFormat="1" ht="12.75">
      <c r="A722" s="96"/>
      <c r="B722" s="99"/>
    </row>
    <row r="723" spans="1:2" s="81" customFormat="1" ht="12.75">
      <c r="A723" s="96"/>
      <c r="B723" s="99"/>
    </row>
    <row r="724" spans="1:2" s="81" customFormat="1" ht="12.75">
      <c r="A724" s="96"/>
      <c r="B724" s="99"/>
    </row>
    <row r="725" spans="1:2" s="81" customFormat="1" ht="12.75">
      <c r="A725" s="96"/>
      <c r="B725" s="99"/>
    </row>
    <row r="726" spans="1:2" s="81" customFormat="1" ht="12.75">
      <c r="A726" s="96"/>
      <c r="B726" s="99"/>
    </row>
    <row r="727" spans="1:2" s="81" customFormat="1" ht="12.75">
      <c r="A727" s="96"/>
      <c r="B727" s="99"/>
    </row>
    <row r="728" spans="1:2" s="81" customFormat="1" ht="12.75">
      <c r="A728" s="96"/>
      <c r="B728" s="99"/>
    </row>
    <row r="729" spans="1:2" s="81" customFormat="1" ht="12.75">
      <c r="A729" s="96"/>
      <c r="B729" s="99"/>
    </row>
    <row r="730" spans="1:2" s="81" customFormat="1" ht="12.75">
      <c r="A730" s="96"/>
      <c r="B730" s="99"/>
    </row>
    <row r="731" spans="1:2" s="81" customFormat="1" ht="12.75">
      <c r="A731" s="96"/>
      <c r="B731" s="99"/>
    </row>
    <row r="732" spans="1:2" s="81" customFormat="1" ht="12.75">
      <c r="A732" s="96"/>
      <c r="B732" s="99"/>
    </row>
    <row r="733" spans="1:2" s="81" customFormat="1" ht="12.75">
      <c r="A733" s="96"/>
      <c r="B733" s="99"/>
    </row>
    <row r="734" spans="1:2" s="81" customFormat="1" ht="12.75">
      <c r="A734" s="96"/>
      <c r="B734" s="99"/>
    </row>
    <row r="735" spans="1:2" s="81" customFormat="1" ht="12.75">
      <c r="A735" s="96"/>
      <c r="B735" s="99"/>
    </row>
    <row r="736" spans="1:2" s="81" customFormat="1" ht="12.75">
      <c r="A736" s="96"/>
      <c r="B736" s="99"/>
    </row>
    <row r="737" spans="1:2" s="81" customFormat="1" ht="12.75">
      <c r="A737" s="96"/>
      <c r="B737" s="99"/>
    </row>
    <row r="738" spans="1:2" s="81" customFormat="1" ht="12.75">
      <c r="A738" s="96"/>
      <c r="B738" s="99"/>
    </row>
    <row r="739" spans="1:2" s="81" customFormat="1" ht="12.75">
      <c r="A739" s="96"/>
      <c r="B739" s="99"/>
    </row>
    <row r="740" spans="1:2" s="81" customFormat="1" ht="12.75">
      <c r="A740" s="96"/>
      <c r="B740" s="99"/>
    </row>
    <row r="741" spans="1:2" s="81" customFormat="1" ht="12.75">
      <c r="A741" s="96"/>
      <c r="B741" s="99"/>
    </row>
    <row r="742" spans="1:2" s="81" customFormat="1" ht="12.75">
      <c r="A742" s="96"/>
      <c r="B742" s="99"/>
    </row>
    <row r="743" spans="1:2" s="81" customFormat="1" ht="12.75">
      <c r="A743" s="96"/>
      <c r="B743" s="99"/>
    </row>
    <row r="744" spans="1:2" s="81" customFormat="1" ht="12.75">
      <c r="A744" s="96"/>
      <c r="B744" s="99"/>
    </row>
    <row r="745" spans="1:2" s="81" customFormat="1" ht="12.75">
      <c r="A745" s="96"/>
      <c r="B745" s="99"/>
    </row>
    <row r="746" spans="1:2" s="81" customFormat="1" ht="12.75">
      <c r="A746" s="96"/>
      <c r="B746" s="99"/>
    </row>
    <row r="747" spans="1:2" s="81" customFormat="1" ht="12.75">
      <c r="A747" s="96"/>
      <c r="B747" s="99"/>
    </row>
    <row r="748" spans="1:2" s="81" customFormat="1" ht="12.75">
      <c r="A748" s="96"/>
      <c r="B748" s="99"/>
    </row>
    <row r="749" spans="1:2" s="81" customFormat="1" ht="12.75">
      <c r="A749" s="96"/>
      <c r="B749" s="99"/>
    </row>
    <row r="750" spans="1:2" s="81" customFormat="1" ht="12.75">
      <c r="A750" s="96"/>
      <c r="B750" s="99"/>
    </row>
    <row r="751" spans="1:2" s="81" customFormat="1" ht="12.75">
      <c r="A751" s="96"/>
      <c r="B751" s="99"/>
    </row>
    <row r="752" spans="1:2" s="81" customFormat="1" ht="12.75">
      <c r="A752" s="96"/>
      <c r="B752" s="99"/>
    </row>
    <row r="753" spans="1:2" s="81" customFormat="1" ht="12.75">
      <c r="A753" s="96"/>
      <c r="B753" s="99"/>
    </row>
    <row r="754" spans="1:2" s="81" customFormat="1" ht="12.75">
      <c r="A754" s="96"/>
      <c r="B754" s="99"/>
    </row>
    <row r="755" spans="1:2" s="81" customFormat="1" ht="12.75">
      <c r="A755" s="96"/>
      <c r="B755" s="99"/>
    </row>
    <row r="756" spans="1:2" s="81" customFormat="1" ht="12.75">
      <c r="A756" s="96"/>
      <c r="B756" s="99"/>
    </row>
    <row r="757" spans="1:2" s="81" customFormat="1" ht="12.75">
      <c r="A757" s="96"/>
      <c r="B757" s="99"/>
    </row>
    <row r="758" spans="1:2" s="81" customFormat="1" ht="12.75">
      <c r="A758" s="96"/>
      <c r="B758" s="99"/>
    </row>
    <row r="759" spans="1:2" s="81" customFormat="1" ht="12.75">
      <c r="A759" s="96"/>
      <c r="B759" s="99"/>
    </row>
    <row r="760" spans="1:2" s="81" customFormat="1" ht="12.75">
      <c r="A760" s="96"/>
      <c r="B760" s="99"/>
    </row>
    <row r="761" spans="1:2" s="81" customFormat="1" ht="12.75">
      <c r="A761" s="96"/>
      <c r="B761" s="99"/>
    </row>
    <row r="762" spans="1:2" s="81" customFormat="1" ht="12.75">
      <c r="A762" s="96"/>
      <c r="B762" s="99"/>
    </row>
    <row r="763" spans="1:2" s="81" customFormat="1" ht="12.75">
      <c r="A763" s="96"/>
      <c r="B763" s="99"/>
    </row>
    <row r="764" spans="1:2" s="81" customFormat="1" ht="12.75">
      <c r="A764" s="96"/>
      <c r="B764" s="99"/>
    </row>
    <row r="765" spans="1:2" s="81" customFormat="1" ht="12.75">
      <c r="A765" s="96"/>
      <c r="B765" s="99"/>
    </row>
    <row r="766" spans="1:2" s="81" customFormat="1" ht="12.75">
      <c r="A766" s="96"/>
      <c r="B766" s="99"/>
    </row>
    <row r="767" spans="1:2" s="81" customFormat="1" ht="12.75">
      <c r="A767" s="96"/>
      <c r="B767" s="99"/>
    </row>
    <row r="768" spans="1:2" s="81" customFormat="1" ht="12.75">
      <c r="A768" s="96"/>
      <c r="B768" s="99"/>
    </row>
    <row r="769" spans="1:2" s="81" customFormat="1" ht="12.75">
      <c r="A769" s="96"/>
      <c r="B769" s="99"/>
    </row>
    <row r="770" spans="1:2" s="81" customFormat="1" ht="12.75">
      <c r="A770" s="96"/>
      <c r="B770" s="99"/>
    </row>
    <row r="771" spans="1:2" s="81" customFormat="1" ht="12.75">
      <c r="A771" s="96"/>
      <c r="B771" s="99"/>
    </row>
    <row r="772" spans="1:2" s="81" customFormat="1" ht="12.75">
      <c r="A772" s="96"/>
      <c r="B772" s="99"/>
    </row>
    <row r="773" s="81" customFormat="1" ht="12.75">
      <c r="B773" s="99"/>
    </row>
    <row r="774" s="81" customFormat="1" ht="12.75">
      <c r="B774" s="99"/>
    </row>
    <row r="775" s="81" customFormat="1" ht="12.75">
      <c r="B775" s="99"/>
    </row>
    <row r="776" s="81" customFormat="1" ht="12.75">
      <c r="B776" s="99"/>
    </row>
    <row r="777" s="81" customFormat="1" ht="12.75">
      <c r="B777" s="99"/>
    </row>
    <row r="778" s="81" customFormat="1" ht="12.75">
      <c r="B778" s="99"/>
    </row>
    <row r="779" s="81" customFormat="1" ht="12.75">
      <c r="B779" s="99"/>
    </row>
    <row r="780" s="81" customFormat="1" ht="12.75">
      <c r="B780" s="99"/>
    </row>
    <row r="781" s="81" customFormat="1" ht="12.75">
      <c r="B781" s="99"/>
    </row>
    <row r="782" s="81" customFormat="1" ht="12.75">
      <c r="B782" s="99"/>
    </row>
    <row r="783" s="81" customFormat="1" ht="12.75">
      <c r="B783" s="99"/>
    </row>
    <row r="784" s="81" customFormat="1" ht="12.75">
      <c r="B784" s="99"/>
    </row>
    <row r="785" s="81" customFormat="1" ht="12.75">
      <c r="B785" s="99"/>
    </row>
    <row r="786" s="81" customFormat="1" ht="12.75">
      <c r="B786" s="99"/>
    </row>
    <row r="787" s="81" customFormat="1" ht="12.75">
      <c r="B787" s="99"/>
    </row>
    <row r="788" s="81" customFormat="1" ht="12.75">
      <c r="B788" s="99"/>
    </row>
    <row r="789" s="81" customFormat="1" ht="12.75">
      <c r="B789" s="99"/>
    </row>
    <row r="790" s="81" customFormat="1" ht="12.75">
      <c r="B790" s="99"/>
    </row>
    <row r="791" s="81" customFormat="1" ht="12.75">
      <c r="B791" s="99"/>
    </row>
    <row r="792" s="81" customFormat="1" ht="12.75">
      <c r="B792" s="99"/>
    </row>
    <row r="793" s="81" customFormat="1" ht="12.75">
      <c r="B793" s="99"/>
    </row>
    <row r="794" s="81" customFormat="1" ht="12.75">
      <c r="B794" s="99"/>
    </row>
    <row r="795" s="81" customFormat="1" ht="12.75">
      <c r="B795" s="99"/>
    </row>
    <row r="796" s="81" customFormat="1" ht="12.75">
      <c r="B796" s="99"/>
    </row>
    <row r="797" s="81" customFormat="1" ht="12.75">
      <c r="B797" s="99"/>
    </row>
    <row r="798" s="81" customFormat="1" ht="12.75">
      <c r="B798" s="99"/>
    </row>
    <row r="799" s="81" customFormat="1" ht="12.75">
      <c r="B799" s="99"/>
    </row>
    <row r="800" s="81" customFormat="1" ht="12.75">
      <c r="B800" s="99"/>
    </row>
    <row r="801" s="81" customFormat="1" ht="12.75">
      <c r="B801" s="99"/>
    </row>
    <row r="802" s="81" customFormat="1" ht="12.75">
      <c r="B802" s="99"/>
    </row>
    <row r="803" s="81" customFormat="1" ht="12.75">
      <c r="B803" s="99"/>
    </row>
    <row r="804" s="81" customFormat="1" ht="12.75">
      <c r="B804" s="99"/>
    </row>
    <row r="805" s="81" customFormat="1" ht="12.75">
      <c r="B805" s="99"/>
    </row>
    <row r="806" s="81" customFormat="1" ht="12.75">
      <c r="B806" s="99"/>
    </row>
    <row r="807" s="81" customFormat="1" ht="12.75">
      <c r="B807" s="99"/>
    </row>
    <row r="808" s="81" customFormat="1" ht="12.75">
      <c r="B808" s="99"/>
    </row>
    <row r="809" s="81" customFormat="1" ht="12.75">
      <c r="B809" s="99"/>
    </row>
    <row r="810" s="81" customFormat="1" ht="12.75">
      <c r="B810" s="99"/>
    </row>
    <row r="811" s="81" customFormat="1" ht="12.75">
      <c r="B811" s="99"/>
    </row>
    <row r="812" s="81" customFormat="1" ht="12.75">
      <c r="B812" s="99"/>
    </row>
    <row r="813" s="81" customFormat="1" ht="12.75">
      <c r="B813" s="99"/>
    </row>
    <row r="814" s="81" customFormat="1" ht="12.75">
      <c r="B814" s="99"/>
    </row>
    <row r="815" s="81" customFormat="1" ht="12.75">
      <c r="B815" s="99"/>
    </row>
    <row r="816" s="81" customFormat="1" ht="12.75">
      <c r="B816" s="99"/>
    </row>
    <row r="817" s="81" customFormat="1" ht="12.75">
      <c r="B817" s="99"/>
    </row>
    <row r="818" s="81" customFormat="1" ht="12.75">
      <c r="B818" s="99"/>
    </row>
    <row r="819" s="81" customFormat="1" ht="12.75">
      <c r="B819" s="99"/>
    </row>
    <row r="820" s="81" customFormat="1" ht="12.75">
      <c r="B820" s="99"/>
    </row>
    <row r="821" s="81" customFormat="1" ht="12.75">
      <c r="B821" s="99"/>
    </row>
    <row r="822" s="81" customFormat="1" ht="12.75">
      <c r="B822" s="99"/>
    </row>
    <row r="823" s="81" customFormat="1" ht="12.75">
      <c r="B823" s="99"/>
    </row>
    <row r="824" s="81" customFormat="1" ht="12.75">
      <c r="B824" s="99"/>
    </row>
    <row r="825" s="81" customFormat="1" ht="12.75">
      <c r="B825" s="99"/>
    </row>
    <row r="826" s="81" customFormat="1" ht="12.75">
      <c r="B826" s="99"/>
    </row>
    <row r="827" s="81" customFormat="1" ht="12.75">
      <c r="B827" s="99"/>
    </row>
    <row r="828" s="81" customFormat="1" ht="12.75">
      <c r="B828" s="99"/>
    </row>
    <row r="829" s="81" customFormat="1" ht="12.75">
      <c r="B829" s="99"/>
    </row>
    <row r="830" s="81" customFormat="1" ht="12.75">
      <c r="B830" s="99"/>
    </row>
    <row r="831" s="81" customFormat="1" ht="12.75">
      <c r="B831" s="99"/>
    </row>
    <row r="832" s="81" customFormat="1" ht="12.75">
      <c r="B832" s="99"/>
    </row>
    <row r="833" s="81" customFormat="1" ht="12.75">
      <c r="B833" s="99"/>
    </row>
    <row r="834" s="81" customFormat="1" ht="12.75">
      <c r="B834" s="99"/>
    </row>
    <row r="835" s="81" customFormat="1" ht="12.75">
      <c r="B835" s="99"/>
    </row>
    <row r="836" s="81" customFormat="1" ht="12.75">
      <c r="B836" s="99"/>
    </row>
    <row r="837" s="81" customFormat="1" ht="12.75">
      <c r="B837" s="99"/>
    </row>
    <row r="838" s="81" customFormat="1" ht="12.75">
      <c r="B838" s="99"/>
    </row>
    <row r="839" s="81" customFormat="1" ht="12.75">
      <c r="B839" s="99"/>
    </row>
    <row r="840" s="81" customFormat="1" ht="12.75">
      <c r="B840" s="99"/>
    </row>
    <row r="841" s="81" customFormat="1" ht="12.75">
      <c r="B841" s="99"/>
    </row>
    <row r="842" s="81" customFormat="1" ht="12.75">
      <c r="B842" s="99"/>
    </row>
    <row r="843" s="81" customFormat="1" ht="12.75">
      <c r="B843" s="99"/>
    </row>
    <row r="844" s="81" customFormat="1" ht="12.75">
      <c r="B844" s="99"/>
    </row>
    <row r="845" s="81" customFormat="1" ht="12.75">
      <c r="B845" s="99"/>
    </row>
    <row r="846" s="81" customFormat="1" ht="12.75">
      <c r="B846" s="99"/>
    </row>
    <row r="847" s="81" customFormat="1" ht="12.75">
      <c r="B847" s="99"/>
    </row>
    <row r="848" s="81" customFormat="1" ht="12.75">
      <c r="B848" s="99"/>
    </row>
    <row r="849" s="81" customFormat="1" ht="12.75">
      <c r="B849" s="99"/>
    </row>
    <row r="850" s="81" customFormat="1" ht="12.75">
      <c r="B850" s="99"/>
    </row>
    <row r="851" s="81" customFormat="1" ht="12.75">
      <c r="B851" s="99"/>
    </row>
    <row r="852" s="81" customFormat="1" ht="12.75">
      <c r="B852" s="99"/>
    </row>
    <row r="853" s="81" customFormat="1" ht="12.75">
      <c r="B853" s="99"/>
    </row>
    <row r="854" s="81" customFormat="1" ht="12.75">
      <c r="B854" s="99"/>
    </row>
    <row r="855" s="81" customFormat="1" ht="12.75">
      <c r="B855" s="99"/>
    </row>
    <row r="856" s="81" customFormat="1" ht="12.75">
      <c r="B856" s="99"/>
    </row>
    <row r="857" s="81" customFormat="1" ht="12.75">
      <c r="B857" s="99"/>
    </row>
    <row r="858" s="81" customFormat="1" ht="12.75">
      <c r="B858" s="99"/>
    </row>
    <row r="859" s="81" customFormat="1" ht="12.75">
      <c r="B859" s="99"/>
    </row>
    <row r="860" s="81" customFormat="1" ht="12.75">
      <c r="B860" s="99"/>
    </row>
    <row r="861" s="81" customFormat="1" ht="12.75">
      <c r="B861" s="99"/>
    </row>
    <row r="862" s="81" customFormat="1" ht="12.75">
      <c r="B862" s="99"/>
    </row>
    <row r="863" s="81" customFormat="1" ht="12.75">
      <c r="B863" s="99"/>
    </row>
    <row r="864" s="81" customFormat="1" ht="12.75">
      <c r="B864" s="99"/>
    </row>
    <row r="865" s="81" customFormat="1" ht="12.75">
      <c r="B865" s="99"/>
    </row>
    <row r="866" s="81" customFormat="1" ht="12.75">
      <c r="B866" s="99"/>
    </row>
    <row r="867" s="81" customFormat="1" ht="12.75">
      <c r="B867" s="99"/>
    </row>
    <row r="868" s="81" customFormat="1" ht="12.75">
      <c r="B868" s="99"/>
    </row>
    <row r="869" s="81" customFormat="1" ht="12.75">
      <c r="B869" s="99"/>
    </row>
    <row r="870" s="81" customFormat="1" ht="12.75">
      <c r="B870" s="99"/>
    </row>
    <row r="871" s="81" customFormat="1" ht="12.75">
      <c r="B871" s="99"/>
    </row>
    <row r="872" s="81" customFormat="1" ht="12.75">
      <c r="B872" s="99"/>
    </row>
    <row r="873" s="81" customFormat="1" ht="12.75">
      <c r="B873" s="99"/>
    </row>
    <row r="874" s="81" customFormat="1" ht="12.75">
      <c r="B874" s="99"/>
    </row>
    <row r="875" s="81" customFormat="1" ht="12.75">
      <c r="B875" s="99"/>
    </row>
    <row r="876" s="81" customFormat="1" ht="12.75">
      <c r="B876" s="99"/>
    </row>
    <row r="877" s="81" customFormat="1" ht="12.75">
      <c r="B877" s="99"/>
    </row>
    <row r="878" s="81" customFormat="1" ht="12.75">
      <c r="B878" s="99"/>
    </row>
    <row r="879" s="81" customFormat="1" ht="12.75">
      <c r="B879" s="99"/>
    </row>
    <row r="880" s="81" customFormat="1" ht="12.75">
      <c r="B880" s="99"/>
    </row>
    <row r="881" s="81" customFormat="1" ht="12.75">
      <c r="B881" s="99"/>
    </row>
    <row r="882" s="81" customFormat="1" ht="12.75">
      <c r="B882" s="99"/>
    </row>
    <row r="883" s="81" customFormat="1" ht="12.75">
      <c r="B883" s="99"/>
    </row>
    <row r="884" s="81" customFormat="1" ht="12.75">
      <c r="B884" s="99"/>
    </row>
    <row r="885" s="81" customFormat="1" ht="12.75">
      <c r="B885" s="99"/>
    </row>
    <row r="886" s="81" customFormat="1" ht="12.75">
      <c r="B886" s="99"/>
    </row>
    <row r="887" s="81" customFormat="1" ht="12.75">
      <c r="B887" s="99"/>
    </row>
    <row r="888" s="81" customFormat="1" ht="12.75">
      <c r="B888" s="99"/>
    </row>
    <row r="889" s="81" customFormat="1" ht="12.75">
      <c r="B889" s="99"/>
    </row>
    <row r="890" s="81" customFormat="1" ht="12.75">
      <c r="B890" s="99"/>
    </row>
    <row r="891" s="81" customFormat="1" ht="12.75">
      <c r="B891" s="99"/>
    </row>
    <row r="892" s="81" customFormat="1" ht="12.75">
      <c r="B892" s="99"/>
    </row>
    <row r="893" s="81" customFormat="1" ht="12.75">
      <c r="B893" s="99"/>
    </row>
    <row r="894" s="81" customFormat="1" ht="12.75">
      <c r="B894" s="99"/>
    </row>
    <row r="895" s="81" customFormat="1" ht="12.75">
      <c r="B895" s="99"/>
    </row>
    <row r="896" s="81" customFormat="1" ht="12.75">
      <c r="B896" s="99"/>
    </row>
    <row r="897" s="81" customFormat="1" ht="12.75">
      <c r="B897" s="99"/>
    </row>
    <row r="898" s="81" customFormat="1" ht="12.75">
      <c r="B898" s="99"/>
    </row>
    <row r="899" s="81" customFormat="1" ht="12.75">
      <c r="B899" s="99"/>
    </row>
    <row r="900" s="81" customFormat="1" ht="12.75">
      <c r="B900" s="99"/>
    </row>
    <row r="901" s="81" customFormat="1" ht="12.75">
      <c r="B901" s="99"/>
    </row>
    <row r="902" s="81" customFormat="1" ht="12.75">
      <c r="B902" s="99"/>
    </row>
    <row r="903" s="81" customFormat="1" ht="12.75">
      <c r="B903" s="99"/>
    </row>
    <row r="904" s="81" customFormat="1" ht="12.75">
      <c r="B904" s="99"/>
    </row>
    <row r="905" s="81" customFormat="1" ht="12.75">
      <c r="B905" s="99"/>
    </row>
    <row r="906" s="81" customFormat="1" ht="12.75">
      <c r="B906" s="99"/>
    </row>
    <row r="907" s="81" customFormat="1" ht="12.75">
      <c r="B907" s="99"/>
    </row>
    <row r="908" s="81" customFormat="1" ht="12.75">
      <c r="B908" s="99"/>
    </row>
    <row r="909" s="81" customFormat="1" ht="12.75">
      <c r="B909" s="99"/>
    </row>
    <row r="910" s="81" customFormat="1" ht="12.75">
      <c r="B910" s="99"/>
    </row>
    <row r="911" s="81" customFormat="1" ht="12.75">
      <c r="B911" s="99"/>
    </row>
    <row r="912" s="81" customFormat="1" ht="12.75">
      <c r="B912" s="99"/>
    </row>
    <row r="913" s="81" customFormat="1" ht="12.75">
      <c r="B913" s="99"/>
    </row>
    <row r="914" s="81" customFormat="1" ht="12.75">
      <c r="B914" s="99"/>
    </row>
    <row r="915" s="81" customFormat="1" ht="12.75">
      <c r="B915" s="99"/>
    </row>
    <row r="916" s="81" customFormat="1" ht="12.75">
      <c r="B916" s="99"/>
    </row>
    <row r="917" s="81" customFormat="1" ht="12.75">
      <c r="B917" s="99"/>
    </row>
    <row r="918" s="81" customFormat="1" ht="12.75">
      <c r="B918" s="99"/>
    </row>
    <row r="919" s="81" customFormat="1" ht="12.75">
      <c r="B919" s="99"/>
    </row>
    <row r="920" s="81" customFormat="1" ht="12.75">
      <c r="B920" s="99"/>
    </row>
    <row r="921" s="81" customFormat="1" ht="12.75">
      <c r="B921" s="99"/>
    </row>
    <row r="922" s="81" customFormat="1" ht="12.75">
      <c r="B922" s="99"/>
    </row>
    <row r="923" s="81" customFormat="1" ht="12.75">
      <c r="B923" s="99"/>
    </row>
    <row r="924" s="81" customFormat="1" ht="12.75">
      <c r="B924" s="99"/>
    </row>
    <row r="925" s="81" customFormat="1" ht="12.75">
      <c r="B925" s="99"/>
    </row>
    <row r="926" s="81" customFormat="1" ht="12.75">
      <c r="B926" s="99"/>
    </row>
    <row r="927" s="81" customFormat="1" ht="12.75">
      <c r="B927" s="99"/>
    </row>
    <row r="928" s="81" customFormat="1" ht="12.75">
      <c r="B928" s="99"/>
    </row>
    <row r="929" s="81" customFormat="1" ht="12.75">
      <c r="B929" s="99"/>
    </row>
    <row r="930" s="81" customFormat="1" ht="12.75">
      <c r="B930" s="99"/>
    </row>
    <row r="931" s="81" customFormat="1" ht="12.75">
      <c r="B931" s="99"/>
    </row>
    <row r="932" s="81" customFormat="1" ht="12.75">
      <c r="B932" s="99"/>
    </row>
    <row r="933" s="81" customFormat="1" ht="12.75">
      <c r="B933" s="99"/>
    </row>
    <row r="934" s="81" customFormat="1" ht="12.75">
      <c r="B934" s="99"/>
    </row>
    <row r="935" s="81" customFormat="1" ht="12.75">
      <c r="B935" s="99"/>
    </row>
    <row r="936" s="81" customFormat="1" ht="12.75">
      <c r="B936" s="99"/>
    </row>
    <row r="937" s="81" customFormat="1" ht="12.75">
      <c r="B937" s="99"/>
    </row>
    <row r="938" s="81" customFormat="1" ht="12.75">
      <c r="B938" s="99"/>
    </row>
    <row r="939" s="81" customFormat="1" ht="12.75">
      <c r="B939" s="99"/>
    </row>
    <row r="940" s="81" customFormat="1" ht="12.75">
      <c r="B940" s="99"/>
    </row>
    <row r="941" s="81" customFormat="1" ht="12.75">
      <c r="B941" s="99"/>
    </row>
    <row r="942" s="81" customFormat="1" ht="12.75">
      <c r="B942" s="99"/>
    </row>
    <row r="943" s="81" customFormat="1" ht="12.75">
      <c r="B943" s="99"/>
    </row>
    <row r="944" s="81" customFormat="1" ht="12.75">
      <c r="B944" s="99"/>
    </row>
    <row r="945" s="81" customFormat="1" ht="12.75">
      <c r="B945" s="99"/>
    </row>
    <row r="946" s="81" customFormat="1" ht="12.75">
      <c r="B946" s="99"/>
    </row>
    <row r="947" s="81" customFormat="1" ht="12.75">
      <c r="B947" s="99"/>
    </row>
    <row r="948" s="81" customFormat="1" ht="12.75">
      <c r="B948" s="99"/>
    </row>
    <row r="949" s="81" customFormat="1" ht="12.75">
      <c r="B949" s="99"/>
    </row>
    <row r="950" s="81" customFormat="1" ht="12.75">
      <c r="B950" s="99"/>
    </row>
    <row r="951" s="81" customFormat="1" ht="12.75">
      <c r="B951" s="99"/>
    </row>
    <row r="952" s="81" customFormat="1" ht="12.75">
      <c r="B952" s="99"/>
    </row>
    <row r="953" s="81" customFormat="1" ht="12.75">
      <c r="B953" s="99"/>
    </row>
    <row r="954" s="81" customFormat="1" ht="12.75">
      <c r="B954" s="99"/>
    </row>
    <row r="955" s="81" customFormat="1" ht="12.75">
      <c r="B955" s="99"/>
    </row>
    <row r="956" s="81" customFormat="1" ht="12.75">
      <c r="B956" s="99"/>
    </row>
    <row r="957" s="81" customFormat="1" ht="12.75">
      <c r="B957" s="99"/>
    </row>
    <row r="958" s="81" customFormat="1" ht="12.75">
      <c r="B958" s="99"/>
    </row>
    <row r="959" s="81" customFormat="1" ht="12.75">
      <c r="B959" s="99"/>
    </row>
    <row r="960" s="81" customFormat="1" ht="12.75">
      <c r="B960" s="99"/>
    </row>
    <row r="961" s="81" customFormat="1" ht="12.75">
      <c r="B961" s="99"/>
    </row>
    <row r="962" s="81" customFormat="1" ht="12.75">
      <c r="B962" s="99"/>
    </row>
    <row r="963" s="81" customFormat="1" ht="12.75">
      <c r="B963" s="99"/>
    </row>
    <row r="964" s="81" customFormat="1" ht="12.75">
      <c r="B964" s="99"/>
    </row>
    <row r="965" s="81" customFormat="1" ht="12.75">
      <c r="B965" s="99"/>
    </row>
    <row r="966" s="81" customFormat="1" ht="12.75">
      <c r="B966" s="99"/>
    </row>
    <row r="967" s="81" customFormat="1" ht="12.75">
      <c r="B967" s="99"/>
    </row>
    <row r="968" s="81" customFormat="1" ht="12.75">
      <c r="B968" s="99"/>
    </row>
    <row r="969" s="81" customFormat="1" ht="12.75">
      <c r="B969" s="99"/>
    </row>
    <row r="970" s="81" customFormat="1" ht="12.75">
      <c r="B970" s="99"/>
    </row>
    <row r="971" s="81" customFormat="1" ht="12.75">
      <c r="B971" s="99"/>
    </row>
    <row r="972" s="81" customFormat="1" ht="12.75">
      <c r="B972" s="99"/>
    </row>
    <row r="973" s="81" customFormat="1" ht="12.75">
      <c r="B973" s="99"/>
    </row>
    <row r="974" s="81" customFormat="1" ht="12.75">
      <c r="B974" s="99"/>
    </row>
    <row r="975" s="81" customFormat="1" ht="12.75">
      <c r="B975" s="99"/>
    </row>
    <row r="976" s="81" customFormat="1" ht="12.75">
      <c r="B976" s="99"/>
    </row>
    <row r="977" spans="1:6" s="81" customFormat="1" ht="12.75">
      <c r="A977"/>
      <c r="B977" s="11"/>
      <c r="C977"/>
      <c r="D977"/>
      <c r="E977"/>
      <c r="F977"/>
    </row>
    <row r="978" spans="1:6" s="81" customFormat="1" ht="12.75">
      <c r="A978"/>
      <c r="B978" s="11"/>
      <c r="C978"/>
      <c r="D978"/>
      <c r="E978"/>
      <c r="F978"/>
    </row>
    <row r="979" spans="1:6" s="81" customFormat="1" ht="12.75">
      <c r="A979"/>
      <c r="B979" s="11"/>
      <c r="C979"/>
      <c r="D979"/>
      <c r="E979"/>
      <c r="F979"/>
    </row>
    <row r="980" ht="12.75">
      <c r="B980" s="11"/>
    </row>
    <row r="981" ht="12.75">
      <c r="B981" s="11"/>
    </row>
    <row r="982" ht="12.75">
      <c r="B982" s="11"/>
    </row>
    <row r="983" ht="12.75">
      <c r="B983" s="11"/>
    </row>
    <row r="984" ht="12.75">
      <c r="B984" s="11"/>
    </row>
    <row r="985" ht="12.75">
      <c r="B985" s="11"/>
    </row>
    <row r="986" ht="12.75">
      <c r="B986" s="11"/>
    </row>
    <row r="987" ht="12.75">
      <c r="B987" s="11"/>
    </row>
    <row r="988" ht="12.75">
      <c r="B988" s="11"/>
    </row>
    <row r="989" ht="12.75">
      <c r="B989" s="11"/>
    </row>
    <row r="990" ht="12.75">
      <c r="B990" s="11"/>
    </row>
    <row r="991" ht="12.75">
      <c r="B991" s="11"/>
    </row>
    <row r="992" ht="12.75">
      <c r="B992" s="11"/>
    </row>
    <row r="993" ht="12.75">
      <c r="B993" s="11"/>
    </row>
    <row r="994" ht="12.75">
      <c r="B994" s="11"/>
    </row>
    <row r="995" ht="12.75">
      <c r="B995" s="11"/>
    </row>
    <row r="996" ht="12.75">
      <c r="B996" s="11"/>
    </row>
    <row r="997" ht="12.75">
      <c r="B997" s="11"/>
    </row>
    <row r="998" ht="12.75">
      <c r="B998" s="11"/>
    </row>
    <row r="999" ht="12.75">
      <c r="B999" s="11"/>
    </row>
    <row r="1000" ht="12.75">
      <c r="B1000" s="11"/>
    </row>
    <row r="1001" ht="12.75">
      <c r="B1001" s="11"/>
    </row>
    <row r="1002" ht="12.75">
      <c r="B1002" s="11"/>
    </row>
    <row r="1003" ht="12.75">
      <c r="B1003" s="11"/>
    </row>
    <row r="1004" ht="12.75">
      <c r="B1004" s="11"/>
    </row>
    <row r="1005" ht="12.75">
      <c r="B1005" s="11"/>
    </row>
    <row r="1006" ht="12.75">
      <c r="B1006" s="11"/>
    </row>
    <row r="1007" ht="12.75">
      <c r="B1007" s="11"/>
    </row>
    <row r="1008" ht="12.75">
      <c r="B1008" s="11"/>
    </row>
    <row r="1009" ht="12.75">
      <c r="B1009" s="11"/>
    </row>
    <row r="1010" ht="12.75">
      <c r="B1010" s="11"/>
    </row>
    <row r="1011" ht="12.75">
      <c r="B1011" s="11"/>
    </row>
    <row r="1012" ht="12.75">
      <c r="B1012" s="11"/>
    </row>
    <row r="1013" ht="12.75">
      <c r="B1013" s="11"/>
    </row>
    <row r="1014" ht="12.75">
      <c r="B1014" s="11"/>
    </row>
    <row r="1015" ht="12.75">
      <c r="B1015" s="11"/>
    </row>
    <row r="1016" ht="12.75">
      <c r="B1016" s="11"/>
    </row>
    <row r="1017" ht="12.75">
      <c r="B1017" s="11"/>
    </row>
    <row r="1018" ht="12.75">
      <c r="B1018" s="11"/>
    </row>
    <row r="1019" ht="12.75">
      <c r="B1019" s="11"/>
    </row>
    <row r="1020" ht="12.75">
      <c r="B1020" s="11"/>
    </row>
    <row r="1021" ht="12.75">
      <c r="B1021" s="11"/>
    </row>
    <row r="1022" ht="12.75">
      <c r="B1022" s="11"/>
    </row>
    <row r="1023" ht="12.75">
      <c r="B1023" s="11"/>
    </row>
    <row r="1024" ht="12.75">
      <c r="B1024" s="11"/>
    </row>
    <row r="1025" ht="12.75">
      <c r="B1025" s="11"/>
    </row>
    <row r="1026" ht="12.75">
      <c r="B1026" s="11"/>
    </row>
    <row r="1027" ht="12.75">
      <c r="B1027" s="11"/>
    </row>
    <row r="1028" ht="12.75">
      <c r="B1028" s="11"/>
    </row>
    <row r="1029" ht="12.75">
      <c r="B1029" s="11"/>
    </row>
    <row r="1030" ht="12.75">
      <c r="B1030" s="11"/>
    </row>
    <row r="1031" ht="12.75">
      <c r="B1031" s="11"/>
    </row>
    <row r="1032" ht="12.75">
      <c r="B1032" s="11"/>
    </row>
    <row r="1033" ht="12.75">
      <c r="B1033" s="11"/>
    </row>
    <row r="1034" ht="12.75">
      <c r="B1034" s="11"/>
    </row>
    <row r="1035" ht="12.75">
      <c r="B1035" s="11"/>
    </row>
    <row r="1036" ht="12.75">
      <c r="B1036" s="11"/>
    </row>
    <row r="1037" ht="12.75">
      <c r="B1037" s="11"/>
    </row>
    <row r="1038" ht="12.75">
      <c r="B1038" s="11"/>
    </row>
    <row r="1039" ht="12.75">
      <c r="B1039" s="11"/>
    </row>
    <row r="1040" ht="12.75">
      <c r="B1040" s="11"/>
    </row>
    <row r="1041" ht="12.75">
      <c r="B1041" s="11"/>
    </row>
    <row r="1042" ht="12.75">
      <c r="B1042" s="11"/>
    </row>
    <row r="1043" ht="12.75">
      <c r="B1043" s="11"/>
    </row>
    <row r="1044" ht="12.75">
      <c r="B1044" s="11"/>
    </row>
    <row r="1045" ht="12.75">
      <c r="B1045" s="11"/>
    </row>
    <row r="1046" ht="12.75">
      <c r="B1046" s="11"/>
    </row>
    <row r="1047" ht="12.75">
      <c r="B1047" s="11"/>
    </row>
    <row r="1048" ht="12.75">
      <c r="B1048" s="11"/>
    </row>
    <row r="1049" ht="12.75">
      <c r="B1049" s="11"/>
    </row>
    <row r="1050" ht="12.75">
      <c r="B1050" s="11"/>
    </row>
    <row r="1051" ht="12.75">
      <c r="B1051" s="11"/>
    </row>
    <row r="1052" ht="12.75">
      <c r="B1052" s="11"/>
    </row>
    <row r="1053" ht="12.75">
      <c r="B1053" s="11"/>
    </row>
    <row r="1054" ht="12.75">
      <c r="B1054" s="11"/>
    </row>
    <row r="1055" ht="12.75">
      <c r="B1055" s="11"/>
    </row>
    <row r="1056" ht="12.75">
      <c r="B1056" s="11"/>
    </row>
    <row r="1057" ht="12.75">
      <c r="B1057" s="11"/>
    </row>
    <row r="1058" ht="12.75">
      <c r="B1058" s="11"/>
    </row>
    <row r="1059" ht="12.75">
      <c r="B1059" s="11"/>
    </row>
    <row r="1060" ht="12.75">
      <c r="B1060" s="11"/>
    </row>
    <row r="1061" ht="12.75">
      <c r="B1061" s="11"/>
    </row>
    <row r="1062" ht="12.75">
      <c r="B1062" s="11"/>
    </row>
    <row r="1063" ht="12.75">
      <c r="B1063" s="11"/>
    </row>
    <row r="1064" ht="12.75">
      <c r="B1064" s="11"/>
    </row>
    <row r="1065" ht="12.75">
      <c r="B1065" s="11"/>
    </row>
    <row r="1066" ht="12.75">
      <c r="B1066" s="11"/>
    </row>
    <row r="1067" ht="12.75">
      <c r="B1067" s="11"/>
    </row>
    <row r="1068" ht="12.75">
      <c r="B1068" s="11"/>
    </row>
    <row r="1069" ht="12.75">
      <c r="B1069" s="11"/>
    </row>
    <row r="1070" ht="12.75">
      <c r="B1070" s="11"/>
    </row>
    <row r="1071" ht="12.75">
      <c r="B1071" s="11"/>
    </row>
    <row r="1072" ht="12.75">
      <c r="B1072" s="11"/>
    </row>
    <row r="1073" ht="12.75">
      <c r="B1073" s="11"/>
    </row>
    <row r="1074" ht="12.75">
      <c r="B1074" s="11"/>
    </row>
    <row r="1075" ht="12.75">
      <c r="B1075" s="11"/>
    </row>
    <row r="1076" ht="12.75">
      <c r="B1076" s="11"/>
    </row>
    <row r="1077" ht="12.75">
      <c r="B1077" s="11"/>
    </row>
    <row r="1078" ht="12.75">
      <c r="B1078" s="11"/>
    </row>
    <row r="1079" ht="12.75">
      <c r="B1079" s="11"/>
    </row>
    <row r="1080" ht="12.75">
      <c r="B1080" s="11"/>
    </row>
    <row r="1081" ht="12.75">
      <c r="B1081" s="11"/>
    </row>
    <row r="1082" ht="12.75">
      <c r="B1082" s="11"/>
    </row>
    <row r="1083" ht="12.75">
      <c r="B1083" s="11"/>
    </row>
    <row r="1084" ht="12.75">
      <c r="B1084" s="11"/>
    </row>
    <row r="1085" ht="12.75">
      <c r="B1085" s="11"/>
    </row>
    <row r="1086" ht="12.75">
      <c r="B1086" s="11"/>
    </row>
    <row r="1087" ht="12.75">
      <c r="B1087" s="11"/>
    </row>
    <row r="1088" ht="12.75">
      <c r="B1088" s="11"/>
    </row>
    <row r="1089" ht="12.75">
      <c r="B1089" s="11"/>
    </row>
    <row r="1090" ht="12.75">
      <c r="B1090" s="11"/>
    </row>
    <row r="1091" ht="12.75">
      <c r="B1091" s="11"/>
    </row>
    <row r="1092" ht="12.75">
      <c r="B1092" s="11"/>
    </row>
    <row r="1093" ht="12.75">
      <c r="B1093" s="11"/>
    </row>
    <row r="1094" ht="12.75">
      <c r="B1094" s="11"/>
    </row>
    <row r="1095" ht="12.75">
      <c r="B1095" s="11"/>
    </row>
    <row r="1096" ht="12.75">
      <c r="B1096" s="11"/>
    </row>
    <row r="1097" ht="12.75">
      <c r="B1097" s="11"/>
    </row>
    <row r="1098" ht="12.75">
      <c r="B1098" s="11"/>
    </row>
    <row r="1099" ht="12.75">
      <c r="B1099" s="11"/>
    </row>
    <row r="1100" ht="12.75">
      <c r="B1100" s="11"/>
    </row>
    <row r="1101" ht="12.75">
      <c r="B1101" s="11"/>
    </row>
    <row r="1102" ht="12.75">
      <c r="B1102" s="11"/>
    </row>
    <row r="1103" ht="12.75">
      <c r="B1103" s="11"/>
    </row>
    <row r="1104" ht="12.75">
      <c r="B1104" s="11"/>
    </row>
    <row r="1105" ht="12.75">
      <c r="B1105" s="11"/>
    </row>
    <row r="1106" ht="12.75">
      <c r="B1106" s="11"/>
    </row>
    <row r="1107" ht="12.75">
      <c r="B1107" s="11"/>
    </row>
    <row r="1108" ht="12.75">
      <c r="B1108" s="11"/>
    </row>
    <row r="1109" ht="12.75">
      <c r="B1109" s="11"/>
    </row>
    <row r="1110" ht="12.75">
      <c r="B1110" s="11"/>
    </row>
    <row r="1111" ht="12.75">
      <c r="B1111" s="11"/>
    </row>
    <row r="1112" ht="12.75">
      <c r="B1112" s="11"/>
    </row>
    <row r="1113" ht="12.75">
      <c r="B1113" s="11"/>
    </row>
    <row r="1114" ht="12.75">
      <c r="B1114" s="11"/>
    </row>
    <row r="1115" ht="12.75">
      <c r="B1115" s="11"/>
    </row>
    <row r="1116" ht="12.75">
      <c r="B1116" s="11"/>
    </row>
    <row r="1117" ht="12.75">
      <c r="B1117" s="11"/>
    </row>
    <row r="1118" ht="12.75">
      <c r="B1118" s="11"/>
    </row>
    <row r="1119" ht="12.75">
      <c r="B1119" s="11"/>
    </row>
    <row r="1120" ht="12.75">
      <c r="B1120" s="11"/>
    </row>
    <row r="1121" ht="12.75">
      <c r="B1121" s="11"/>
    </row>
    <row r="1122" ht="12.75">
      <c r="B1122" s="11"/>
    </row>
    <row r="1123" ht="12.75">
      <c r="B1123" s="11"/>
    </row>
    <row r="1124" ht="12.75">
      <c r="B1124" s="11"/>
    </row>
    <row r="1125" ht="12.75">
      <c r="B1125" s="11"/>
    </row>
    <row r="1126" ht="12.75">
      <c r="B1126" s="11"/>
    </row>
    <row r="1127" ht="12.75">
      <c r="B1127" s="11"/>
    </row>
    <row r="1128" ht="12.75">
      <c r="B1128" s="11"/>
    </row>
    <row r="1129" ht="12.75">
      <c r="B1129" s="11"/>
    </row>
    <row r="1130" ht="12.75">
      <c r="B1130" s="11"/>
    </row>
    <row r="1131" ht="12.75">
      <c r="B1131" s="11"/>
    </row>
    <row r="1132" ht="12.75">
      <c r="B1132" s="11"/>
    </row>
    <row r="1133" ht="12.75">
      <c r="B1133" s="11"/>
    </row>
    <row r="1134" ht="12.75">
      <c r="B1134" s="11"/>
    </row>
    <row r="1135" ht="12.75">
      <c r="B1135" s="11"/>
    </row>
    <row r="1136" ht="12.75">
      <c r="B1136" s="11"/>
    </row>
    <row r="1137" ht="12.75">
      <c r="B1137" s="11"/>
    </row>
    <row r="1138" ht="12.75">
      <c r="B1138" s="11"/>
    </row>
    <row r="1139" ht="12.75">
      <c r="B1139" s="11"/>
    </row>
    <row r="1140" ht="12.75">
      <c r="B1140" s="11"/>
    </row>
    <row r="1141" ht="12.75">
      <c r="B1141" s="11"/>
    </row>
    <row r="1142" ht="12.75">
      <c r="B1142" s="11"/>
    </row>
    <row r="1143" ht="12.75">
      <c r="B1143" s="11"/>
    </row>
    <row r="1144" ht="12.75">
      <c r="B1144" s="11"/>
    </row>
    <row r="1145" ht="12.75">
      <c r="B1145" s="11"/>
    </row>
    <row r="1146" ht="12.75">
      <c r="B1146" s="11"/>
    </row>
    <row r="1147" ht="12.75">
      <c r="B1147" s="11"/>
    </row>
    <row r="1148" ht="12.75">
      <c r="B1148" s="11"/>
    </row>
    <row r="1149" ht="12.75">
      <c r="B1149" s="11"/>
    </row>
    <row r="1150" ht="12.75">
      <c r="B1150" s="11"/>
    </row>
    <row r="1151" ht="12.75">
      <c r="B1151" s="11"/>
    </row>
    <row r="1152" ht="12.75">
      <c r="B1152" s="11"/>
    </row>
    <row r="1153" ht="12.75">
      <c r="B1153" s="11"/>
    </row>
    <row r="1154" ht="12.75">
      <c r="B1154" s="11"/>
    </row>
    <row r="1155" ht="12.75">
      <c r="B1155" s="11"/>
    </row>
    <row r="1156" ht="12.75">
      <c r="B1156" s="11"/>
    </row>
    <row r="1157" ht="12.75">
      <c r="B1157" s="11"/>
    </row>
    <row r="1158" ht="12.75">
      <c r="B1158" s="11"/>
    </row>
    <row r="1159" ht="12.75">
      <c r="B1159" s="11"/>
    </row>
    <row r="1160" ht="12.75">
      <c r="B1160" s="11"/>
    </row>
    <row r="1161" ht="12.75">
      <c r="B1161" s="11"/>
    </row>
    <row r="1162" ht="12.75">
      <c r="B1162" s="11"/>
    </row>
    <row r="1163" ht="12.75">
      <c r="B1163" s="11"/>
    </row>
    <row r="1164" ht="12.75">
      <c r="B1164" s="11"/>
    </row>
    <row r="1165" ht="12.75">
      <c r="B1165" s="11"/>
    </row>
    <row r="1166" ht="12.75">
      <c r="B1166" s="11"/>
    </row>
    <row r="1167" ht="12.75">
      <c r="B1167" s="11"/>
    </row>
    <row r="1168" ht="12.75">
      <c r="B1168" s="11"/>
    </row>
    <row r="1169" ht="12.75">
      <c r="B1169" s="11"/>
    </row>
    <row r="1170" ht="12.75">
      <c r="B1170" s="11"/>
    </row>
    <row r="1171" ht="12.75">
      <c r="B1171" s="11"/>
    </row>
    <row r="1172" ht="12.75">
      <c r="B1172" s="11"/>
    </row>
    <row r="1173" ht="12.75">
      <c r="B1173" s="11"/>
    </row>
    <row r="1174" ht="12.75">
      <c r="B1174" s="11"/>
    </row>
    <row r="1175" ht="12.75">
      <c r="B1175" s="11"/>
    </row>
    <row r="1176" ht="12.75">
      <c r="B1176" s="11"/>
    </row>
    <row r="1177" ht="12.75">
      <c r="B1177" s="11"/>
    </row>
    <row r="1178" ht="12.75">
      <c r="B1178" s="11"/>
    </row>
    <row r="1179" ht="12.75">
      <c r="B1179" s="11"/>
    </row>
    <row r="1180" ht="12.75">
      <c r="B1180" s="11"/>
    </row>
    <row r="1181" ht="12.75">
      <c r="B1181" s="11"/>
    </row>
    <row r="1182" ht="12.75">
      <c r="B1182" s="11"/>
    </row>
    <row r="1183" ht="12.75">
      <c r="B1183" s="11"/>
    </row>
    <row r="1184" ht="12.75">
      <c r="B1184" s="11"/>
    </row>
    <row r="1185" ht="12.75">
      <c r="B1185" s="11"/>
    </row>
    <row r="1186" ht="12.75">
      <c r="B1186" s="11"/>
    </row>
    <row r="1187" ht="12.75">
      <c r="B1187" s="11"/>
    </row>
    <row r="1188" ht="12.75">
      <c r="B1188" s="11"/>
    </row>
    <row r="1189" ht="12.75">
      <c r="B1189" s="11"/>
    </row>
    <row r="1190" ht="12.75">
      <c r="B1190" s="11"/>
    </row>
    <row r="1191" ht="12.75">
      <c r="B1191" s="11"/>
    </row>
    <row r="1192" ht="12.75">
      <c r="B1192" s="11"/>
    </row>
    <row r="1193" ht="12.75">
      <c r="B1193" s="11"/>
    </row>
    <row r="1194" ht="12.75">
      <c r="B1194" s="11"/>
    </row>
    <row r="1195" ht="12.75">
      <c r="B1195" s="11"/>
    </row>
    <row r="1196" ht="12.75">
      <c r="B1196" s="11"/>
    </row>
    <row r="1197" ht="12.75">
      <c r="B1197" s="11"/>
    </row>
    <row r="1198" ht="12.75">
      <c r="B1198" s="11"/>
    </row>
    <row r="1199" ht="12.75">
      <c r="B1199" s="11"/>
    </row>
    <row r="1200" ht="12.75">
      <c r="B1200" s="11"/>
    </row>
    <row r="1201" ht="12.75">
      <c r="B1201" s="11"/>
    </row>
    <row r="1202" ht="12.75">
      <c r="B1202" s="11"/>
    </row>
    <row r="1203" ht="12.75">
      <c r="B1203" s="11"/>
    </row>
    <row r="1204" ht="12.75">
      <c r="B1204" s="11"/>
    </row>
    <row r="1205" ht="12.75">
      <c r="B1205" s="11"/>
    </row>
    <row r="1206" ht="12.75">
      <c r="B1206" s="11"/>
    </row>
    <row r="1207" ht="12.75">
      <c r="B1207" s="11"/>
    </row>
    <row r="1208" ht="12.75">
      <c r="B1208" s="11"/>
    </row>
    <row r="1209" ht="12.75">
      <c r="B1209" s="11"/>
    </row>
    <row r="1210" ht="12.75">
      <c r="B1210" s="11"/>
    </row>
    <row r="1211" ht="12.75">
      <c r="B1211" s="11"/>
    </row>
    <row r="1212" ht="12.75">
      <c r="B1212" s="11"/>
    </row>
    <row r="1213" ht="12.75">
      <c r="B1213" s="11"/>
    </row>
    <row r="1214" ht="12.75">
      <c r="B1214" s="11"/>
    </row>
    <row r="1215" ht="12.75">
      <c r="B1215" s="11"/>
    </row>
    <row r="1216" ht="12.75">
      <c r="B1216" s="11"/>
    </row>
    <row r="1217" ht="12.75">
      <c r="B1217" s="11"/>
    </row>
    <row r="1218" ht="12.75">
      <c r="B1218" s="11"/>
    </row>
    <row r="1219" ht="12.75">
      <c r="B1219" s="11"/>
    </row>
    <row r="1220" ht="12.75">
      <c r="B1220" s="11"/>
    </row>
    <row r="1221" ht="12.75">
      <c r="B1221" s="11"/>
    </row>
    <row r="1222" ht="12.75">
      <c r="B1222" s="11"/>
    </row>
    <row r="1223" ht="12.75">
      <c r="B1223" s="11"/>
    </row>
    <row r="1224" ht="12.75">
      <c r="B1224" s="11"/>
    </row>
    <row r="1225" ht="12.75">
      <c r="B1225" s="11"/>
    </row>
    <row r="1226" ht="12.75">
      <c r="B1226" s="11"/>
    </row>
    <row r="1227" ht="12.75">
      <c r="B1227" s="11"/>
    </row>
    <row r="1228" ht="12.75">
      <c r="B1228" s="11"/>
    </row>
    <row r="1229" ht="12.75">
      <c r="B1229" s="11"/>
    </row>
    <row r="1230" ht="12.75">
      <c r="B1230" s="11"/>
    </row>
    <row r="1231" ht="12.75">
      <c r="B1231" s="11"/>
    </row>
    <row r="1232" ht="12.75">
      <c r="B1232" s="11"/>
    </row>
    <row r="1233" ht="12.75">
      <c r="B1233" s="11"/>
    </row>
    <row r="1234" ht="12.75">
      <c r="B1234" s="11"/>
    </row>
    <row r="1235" ht="12.75">
      <c r="B1235" s="11"/>
    </row>
    <row r="1236" ht="12.75">
      <c r="B1236" s="11"/>
    </row>
    <row r="1237" ht="12.75">
      <c r="B1237" s="11"/>
    </row>
    <row r="1238" ht="12.75">
      <c r="B1238" s="11"/>
    </row>
    <row r="1239" ht="12.75">
      <c r="B1239" s="11"/>
    </row>
    <row r="1240" ht="12.75">
      <c r="B1240" s="11"/>
    </row>
    <row r="1241" ht="12.75">
      <c r="B1241" s="11"/>
    </row>
    <row r="1242" ht="12.75">
      <c r="B1242" s="11"/>
    </row>
    <row r="1243" ht="12.75">
      <c r="B1243" s="11"/>
    </row>
    <row r="1244" ht="12.75">
      <c r="B1244" s="11"/>
    </row>
    <row r="1245" ht="12.75">
      <c r="B1245" s="11"/>
    </row>
    <row r="1246" ht="12.75">
      <c r="B1246" s="11"/>
    </row>
    <row r="1247" ht="12.75">
      <c r="B1247" s="11"/>
    </row>
    <row r="1248" ht="12.75">
      <c r="B1248" s="11"/>
    </row>
    <row r="1249" ht="12.75">
      <c r="B1249" s="11"/>
    </row>
    <row r="1250" ht="12.75">
      <c r="B1250" s="11"/>
    </row>
    <row r="1251" ht="12.75">
      <c r="B1251" s="11"/>
    </row>
    <row r="1252" ht="12.75">
      <c r="B1252" s="11"/>
    </row>
    <row r="1253" ht="12.75">
      <c r="B1253" s="11"/>
    </row>
    <row r="1254" ht="12.75">
      <c r="B1254" s="11"/>
    </row>
    <row r="1255" ht="12.75">
      <c r="B1255" s="11"/>
    </row>
    <row r="1256" ht="12.75">
      <c r="B1256" s="11"/>
    </row>
    <row r="1257" ht="12.75">
      <c r="B1257" s="11"/>
    </row>
    <row r="1258" ht="12.75">
      <c r="B1258" s="11"/>
    </row>
    <row r="1259" ht="12.75">
      <c r="B1259" s="11"/>
    </row>
    <row r="1260" ht="12.75">
      <c r="B1260" s="11"/>
    </row>
    <row r="1261" ht="12.75">
      <c r="B1261" s="11"/>
    </row>
    <row r="1262" ht="12.75">
      <c r="B1262" s="11"/>
    </row>
    <row r="1263" ht="12.75">
      <c r="B1263" s="11"/>
    </row>
    <row r="1264" ht="12.75">
      <c r="B1264" s="11"/>
    </row>
    <row r="1265" ht="12.75">
      <c r="B1265" s="11"/>
    </row>
    <row r="1266" ht="12.75">
      <c r="B1266" s="11"/>
    </row>
    <row r="1267" ht="12.75">
      <c r="B1267" s="11"/>
    </row>
    <row r="1268" ht="12.75">
      <c r="B1268" s="11"/>
    </row>
    <row r="1269" ht="12.75">
      <c r="B1269" s="11"/>
    </row>
    <row r="1270" ht="12.75">
      <c r="B1270" s="11"/>
    </row>
    <row r="1271" ht="12.75">
      <c r="B1271" s="11"/>
    </row>
    <row r="1272" ht="12.75">
      <c r="B1272" s="11"/>
    </row>
    <row r="1273" ht="12.75">
      <c r="B1273" s="11"/>
    </row>
    <row r="1274" ht="12.75">
      <c r="B1274" s="11"/>
    </row>
    <row r="1275" ht="12.75">
      <c r="B1275" s="11"/>
    </row>
    <row r="1276" ht="12.75">
      <c r="B1276" s="11"/>
    </row>
    <row r="1277" ht="12.75">
      <c r="B1277" s="11"/>
    </row>
    <row r="1278" ht="12.75">
      <c r="B1278" s="11"/>
    </row>
    <row r="1279" ht="12.75">
      <c r="B1279" s="11"/>
    </row>
    <row r="1280" ht="12.75">
      <c r="B1280" s="11"/>
    </row>
    <row r="1281" ht="12.75">
      <c r="B1281" s="11"/>
    </row>
    <row r="1282" ht="12.75">
      <c r="B1282" s="11"/>
    </row>
    <row r="1283" ht="12.75">
      <c r="B1283" s="11"/>
    </row>
    <row r="1284" ht="12.75">
      <c r="B1284" s="11"/>
    </row>
    <row r="1285" ht="12.75">
      <c r="B1285" s="11"/>
    </row>
    <row r="1286" ht="12.75">
      <c r="B1286" s="11"/>
    </row>
    <row r="1287" ht="12.75">
      <c r="B1287" s="11"/>
    </row>
    <row r="1288" ht="12.75">
      <c r="B1288" s="11"/>
    </row>
    <row r="1289" ht="12.75">
      <c r="B1289" s="11"/>
    </row>
    <row r="1290" ht="12.75">
      <c r="B1290" s="11"/>
    </row>
    <row r="1291" ht="12.75">
      <c r="B1291" s="11"/>
    </row>
    <row r="1292" ht="12.75">
      <c r="B1292" s="11"/>
    </row>
    <row r="1293" ht="12.75">
      <c r="B1293" s="11"/>
    </row>
    <row r="1294" ht="12.75">
      <c r="B1294" s="11"/>
    </row>
    <row r="1295" ht="12.75">
      <c r="B1295" s="11"/>
    </row>
    <row r="1296" ht="12.75">
      <c r="B1296" s="11"/>
    </row>
    <row r="1297" ht="12.75">
      <c r="B1297" s="11"/>
    </row>
    <row r="1298" ht="12.75">
      <c r="B1298" s="11"/>
    </row>
    <row r="1299" ht="12.75">
      <c r="B1299" s="11"/>
    </row>
    <row r="1300" ht="12.75">
      <c r="B1300" s="11"/>
    </row>
    <row r="1301" ht="12.75">
      <c r="B1301" s="11"/>
    </row>
    <row r="1302" ht="12.75">
      <c r="B1302" s="11"/>
    </row>
    <row r="1303" ht="12.75">
      <c r="B1303" s="11"/>
    </row>
    <row r="1304" ht="12.75">
      <c r="B1304" s="11"/>
    </row>
    <row r="1305" ht="12.75">
      <c r="B1305" s="11"/>
    </row>
    <row r="1306" ht="12.75">
      <c r="B1306" s="11"/>
    </row>
    <row r="1307" ht="12.75">
      <c r="B1307" s="11"/>
    </row>
    <row r="1308" ht="12.75">
      <c r="B1308" s="11"/>
    </row>
    <row r="1309" ht="12.75">
      <c r="B1309" s="11"/>
    </row>
    <row r="1310" ht="12.75">
      <c r="B1310" s="11"/>
    </row>
    <row r="1311" ht="12.75">
      <c r="B1311" s="11"/>
    </row>
    <row r="1312" ht="12.75">
      <c r="B1312" s="11"/>
    </row>
    <row r="1313" ht="12.75">
      <c r="B1313" s="11"/>
    </row>
    <row r="1314" ht="12.75">
      <c r="B1314" s="11"/>
    </row>
    <row r="1315" ht="12.75">
      <c r="B1315" s="11"/>
    </row>
    <row r="1316" ht="12.75">
      <c r="B1316" s="11"/>
    </row>
    <row r="1317" ht="12.75">
      <c r="B1317" s="11"/>
    </row>
    <row r="1318" ht="12.75">
      <c r="B1318" s="11"/>
    </row>
    <row r="1319" ht="12.75">
      <c r="B1319" s="11"/>
    </row>
    <row r="1320" ht="12.75">
      <c r="B1320" s="11"/>
    </row>
    <row r="1321" ht="12.75">
      <c r="B1321" s="11"/>
    </row>
    <row r="1322" ht="12.75">
      <c r="B1322" s="11"/>
    </row>
    <row r="1323" ht="12.75">
      <c r="B1323" s="11"/>
    </row>
    <row r="1324" ht="12.75">
      <c r="B1324" s="11"/>
    </row>
    <row r="1325" ht="12.75">
      <c r="B1325" s="11"/>
    </row>
    <row r="1326" ht="12.75">
      <c r="B1326" s="11"/>
    </row>
    <row r="1327" ht="12.75">
      <c r="B1327" s="11"/>
    </row>
    <row r="1328" ht="12.75">
      <c r="B1328" s="11"/>
    </row>
    <row r="1329" ht="12.75">
      <c r="B1329" s="11"/>
    </row>
    <row r="1330" ht="12.75">
      <c r="B1330" s="11"/>
    </row>
    <row r="1331" ht="12.75">
      <c r="B1331" s="11"/>
    </row>
    <row r="1332" ht="12.75">
      <c r="B1332" s="11"/>
    </row>
    <row r="1333" ht="12.75">
      <c r="B1333" s="11"/>
    </row>
    <row r="1334" ht="12.75">
      <c r="B1334" s="11"/>
    </row>
    <row r="1335" ht="12.75">
      <c r="B1335" s="11"/>
    </row>
    <row r="1336" ht="12.75">
      <c r="B1336" s="11"/>
    </row>
    <row r="1337" ht="12.75">
      <c r="B1337" s="11"/>
    </row>
    <row r="1338" ht="12.75">
      <c r="B1338" s="11"/>
    </row>
    <row r="1339" ht="12.75">
      <c r="B1339" s="11"/>
    </row>
    <row r="1340" ht="12.75">
      <c r="B1340" s="11"/>
    </row>
    <row r="1341" ht="12.75">
      <c r="B1341" s="11"/>
    </row>
    <row r="1342" ht="12.75">
      <c r="B1342" s="11"/>
    </row>
    <row r="1343" ht="12.75">
      <c r="B1343" s="11"/>
    </row>
    <row r="1344" ht="12.75">
      <c r="B1344" s="11"/>
    </row>
    <row r="1345" ht="12.75">
      <c r="B1345" s="11"/>
    </row>
    <row r="1346" ht="12.75">
      <c r="B1346" s="11"/>
    </row>
    <row r="1347" ht="12.75">
      <c r="B1347" s="11"/>
    </row>
    <row r="1348" ht="12.75">
      <c r="B1348" s="11"/>
    </row>
    <row r="1349" ht="12.75">
      <c r="B1349" s="11"/>
    </row>
    <row r="1350" ht="12.75">
      <c r="B1350" s="11"/>
    </row>
    <row r="1351" ht="12.75">
      <c r="B1351" s="11"/>
    </row>
    <row r="1352" ht="12.75">
      <c r="B1352" s="11"/>
    </row>
    <row r="1353" ht="12.75">
      <c r="B1353" s="11"/>
    </row>
    <row r="1354" ht="12.75">
      <c r="B1354" s="11"/>
    </row>
    <row r="1355" ht="12.75">
      <c r="B1355" s="11"/>
    </row>
    <row r="1356" ht="12.75">
      <c r="B1356" s="11"/>
    </row>
    <row r="1357" ht="12.75">
      <c r="B1357" s="11"/>
    </row>
    <row r="1358" ht="12.75">
      <c r="B1358" s="11"/>
    </row>
    <row r="1359" ht="12.75">
      <c r="B1359" s="11"/>
    </row>
    <row r="1360" ht="12.75">
      <c r="B1360" s="11"/>
    </row>
    <row r="1361" ht="12.75">
      <c r="B1361" s="11"/>
    </row>
    <row r="1362" ht="12.75">
      <c r="B1362" s="11"/>
    </row>
    <row r="1363" ht="12.75">
      <c r="B1363" s="11"/>
    </row>
    <row r="1364" ht="12.75">
      <c r="B1364" s="11"/>
    </row>
    <row r="1365" ht="12.75">
      <c r="B1365" s="11"/>
    </row>
    <row r="1366" ht="12.75">
      <c r="B1366" s="11"/>
    </row>
    <row r="1367" ht="12.75">
      <c r="B1367" s="11"/>
    </row>
    <row r="1368" ht="12.75">
      <c r="B1368" s="11"/>
    </row>
    <row r="1369" ht="12.75">
      <c r="B1369" s="11"/>
    </row>
    <row r="1370" ht="12.75">
      <c r="B1370" s="11"/>
    </row>
    <row r="1371" ht="12.75">
      <c r="B1371" s="11"/>
    </row>
    <row r="1372" ht="12.75">
      <c r="B1372" s="11"/>
    </row>
    <row r="1373" ht="12.75">
      <c r="B1373" s="11"/>
    </row>
    <row r="1374" ht="12.75">
      <c r="B1374" s="11"/>
    </row>
    <row r="1375" ht="12.75">
      <c r="B1375" s="11"/>
    </row>
    <row r="1376" ht="12.75">
      <c r="B1376" s="11"/>
    </row>
    <row r="1377" ht="12.75">
      <c r="B1377" s="11"/>
    </row>
    <row r="1378" ht="12.75">
      <c r="B1378" s="11"/>
    </row>
    <row r="1379" ht="12.75">
      <c r="B1379" s="11"/>
    </row>
    <row r="1380" ht="12.75">
      <c r="B1380" s="11"/>
    </row>
    <row r="1381" ht="12.75">
      <c r="B1381" s="11"/>
    </row>
    <row r="1382" ht="12.75">
      <c r="B1382" s="11"/>
    </row>
    <row r="1383" ht="12.75">
      <c r="B1383" s="11"/>
    </row>
    <row r="1384" ht="12.75">
      <c r="B1384" s="11"/>
    </row>
    <row r="1385" ht="12.75">
      <c r="B1385" s="11"/>
    </row>
    <row r="1386" ht="12.75">
      <c r="B1386" s="11"/>
    </row>
    <row r="1387" ht="12.75">
      <c r="B1387" s="11"/>
    </row>
    <row r="1388" ht="12.75">
      <c r="B1388" s="11"/>
    </row>
    <row r="1389" ht="12.75">
      <c r="B1389" s="11"/>
    </row>
    <row r="1390" ht="12.75">
      <c r="B1390" s="11"/>
    </row>
    <row r="1391" ht="12.75">
      <c r="B1391" s="11"/>
    </row>
    <row r="1392" ht="12.75">
      <c r="B1392" s="11"/>
    </row>
    <row r="1393" ht="12.75">
      <c r="B1393" s="11"/>
    </row>
    <row r="1394" ht="12.75">
      <c r="B1394" s="11"/>
    </row>
    <row r="1395" ht="12.75">
      <c r="B1395" s="11"/>
    </row>
    <row r="1396" ht="12.75">
      <c r="B1396" s="11"/>
    </row>
    <row r="1397" ht="12.75">
      <c r="B1397" s="11"/>
    </row>
    <row r="1398" ht="12.75">
      <c r="B1398" s="11"/>
    </row>
    <row r="1399" ht="12.75">
      <c r="B1399" s="11"/>
    </row>
    <row r="1400" ht="12.75">
      <c r="B1400" s="11"/>
    </row>
    <row r="1401" ht="12.75">
      <c r="B1401" s="11"/>
    </row>
    <row r="1402" ht="12.75">
      <c r="B1402" s="11"/>
    </row>
    <row r="1403" ht="12.75">
      <c r="B1403" s="11"/>
    </row>
    <row r="1404" ht="12.75">
      <c r="B1404" s="11"/>
    </row>
    <row r="1405" ht="12.75">
      <c r="B1405" s="11"/>
    </row>
    <row r="1406" ht="12.75">
      <c r="B1406" s="11"/>
    </row>
    <row r="1407" ht="12.75">
      <c r="B1407" s="11"/>
    </row>
    <row r="1408" ht="12.75">
      <c r="B1408" s="11"/>
    </row>
    <row r="1409" ht="12.75">
      <c r="B1409" s="11"/>
    </row>
    <row r="1410" ht="12.75">
      <c r="B1410" s="11"/>
    </row>
    <row r="1411" ht="12.75">
      <c r="B1411" s="11"/>
    </row>
    <row r="1412" ht="12.75">
      <c r="B1412" s="11"/>
    </row>
    <row r="1413" ht="12.75">
      <c r="B1413" s="11"/>
    </row>
    <row r="1414" ht="12.75">
      <c r="B1414" s="11"/>
    </row>
    <row r="1415" ht="12.75">
      <c r="B1415" s="11"/>
    </row>
    <row r="1416" ht="12.75">
      <c r="B1416" s="11"/>
    </row>
    <row r="1417" ht="12.75">
      <c r="B1417" s="11"/>
    </row>
    <row r="1418" ht="12.75">
      <c r="B1418" s="11"/>
    </row>
    <row r="1419" ht="12.75">
      <c r="B1419" s="11"/>
    </row>
    <row r="1420" ht="12.75">
      <c r="B1420" s="11"/>
    </row>
    <row r="1421" ht="12.75">
      <c r="B1421" s="11"/>
    </row>
    <row r="1422" ht="12.75">
      <c r="B1422" s="11"/>
    </row>
    <row r="1423" ht="12.75">
      <c r="B1423" s="11"/>
    </row>
    <row r="1424" ht="12.75">
      <c r="B1424" s="11"/>
    </row>
    <row r="1425" ht="12.75">
      <c r="B1425" s="11"/>
    </row>
    <row r="1426" ht="12.75">
      <c r="B1426" s="11"/>
    </row>
    <row r="1427" ht="12.75">
      <c r="B1427" s="11"/>
    </row>
    <row r="1428" ht="12.75">
      <c r="B1428" s="11"/>
    </row>
    <row r="1429" ht="12.75">
      <c r="B1429" s="11"/>
    </row>
    <row r="1430" ht="12.75">
      <c r="B1430" s="11"/>
    </row>
    <row r="1431" ht="12.75">
      <c r="B1431" s="11"/>
    </row>
    <row r="1432" ht="12.75">
      <c r="B1432" s="11"/>
    </row>
    <row r="1433" ht="12.75">
      <c r="B1433" s="11"/>
    </row>
    <row r="1434" ht="12.75">
      <c r="B1434" s="11"/>
    </row>
    <row r="1435" ht="12.75">
      <c r="B1435" s="11"/>
    </row>
    <row r="1436" ht="12.75">
      <c r="B1436" s="11"/>
    </row>
    <row r="1437" ht="12.75">
      <c r="B1437" s="11"/>
    </row>
    <row r="1438" ht="12.75">
      <c r="B1438" s="11"/>
    </row>
    <row r="1439" ht="12.75">
      <c r="B1439" s="11"/>
    </row>
    <row r="1440" ht="12.75">
      <c r="B1440" s="11"/>
    </row>
    <row r="1441" ht="12.75">
      <c r="B1441" s="11"/>
    </row>
    <row r="1442" ht="12.75">
      <c r="B1442" s="11"/>
    </row>
    <row r="1443" ht="12.75">
      <c r="B1443" s="11"/>
    </row>
    <row r="1444" ht="12.75">
      <c r="B1444" s="11"/>
    </row>
    <row r="1445" ht="12.75">
      <c r="B1445" s="11"/>
    </row>
    <row r="1446" ht="12.75">
      <c r="B1446" s="11"/>
    </row>
    <row r="1447" ht="12.75">
      <c r="B1447" s="11"/>
    </row>
    <row r="1448" ht="12.75">
      <c r="B1448" s="11"/>
    </row>
    <row r="1449" ht="12.75">
      <c r="B1449" s="11"/>
    </row>
    <row r="1450" ht="12.75">
      <c r="B1450" s="11"/>
    </row>
    <row r="1451" ht="12.75">
      <c r="B1451" s="11"/>
    </row>
    <row r="1452" ht="12.75">
      <c r="B1452" s="11"/>
    </row>
    <row r="1453" ht="12.75">
      <c r="B1453" s="11"/>
    </row>
    <row r="1454" ht="12.75">
      <c r="B1454" s="11"/>
    </row>
    <row r="1455" ht="12.75">
      <c r="B1455" s="11"/>
    </row>
    <row r="1456" ht="12.75">
      <c r="B1456" s="11"/>
    </row>
    <row r="1457" ht="12.75">
      <c r="B1457" s="11"/>
    </row>
    <row r="1458" ht="12.75">
      <c r="B1458" s="11"/>
    </row>
    <row r="1459" ht="12.75">
      <c r="B1459" s="11"/>
    </row>
    <row r="1460" ht="12.75">
      <c r="B1460" s="11"/>
    </row>
    <row r="1461" ht="12.75">
      <c r="B1461" s="11"/>
    </row>
    <row r="1462" ht="12.75">
      <c r="B1462" s="11"/>
    </row>
    <row r="1463" ht="12.75">
      <c r="B1463" s="11"/>
    </row>
    <row r="1464" ht="12.75">
      <c r="B1464" s="11"/>
    </row>
    <row r="1465" ht="12.75">
      <c r="B1465" s="11"/>
    </row>
    <row r="1466" ht="12.75">
      <c r="B1466" s="11"/>
    </row>
    <row r="1467" ht="12.75">
      <c r="B1467" s="11"/>
    </row>
    <row r="1468" ht="12.75">
      <c r="B1468" s="11"/>
    </row>
    <row r="1469" ht="12.75">
      <c r="B1469" s="11"/>
    </row>
    <row r="1470" ht="12.75">
      <c r="B1470" s="11"/>
    </row>
    <row r="1471" ht="12.75">
      <c r="B1471" s="11"/>
    </row>
    <row r="1472" ht="12.75">
      <c r="B1472" s="11"/>
    </row>
    <row r="1473" ht="12.75">
      <c r="B1473" s="11"/>
    </row>
    <row r="1474" ht="12.75">
      <c r="B1474" s="11"/>
    </row>
    <row r="1475" ht="12.75">
      <c r="B1475" s="11"/>
    </row>
    <row r="1476" ht="12.75">
      <c r="B1476" s="11"/>
    </row>
    <row r="1477" ht="12.75">
      <c r="B1477" s="11"/>
    </row>
    <row r="1478" ht="12.75">
      <c r="B1478" s="11"/>
    </row>
    <row r="1479" ht="12.75">
      <c r="B1479" s="11"/>
    </row>
    <row r="1480" ht="12.75">
      <c r="B1480" s="11"/>
    </row>
    <row r="1481" ht="12.75">
      <c r="B1481" s="11"/>
    </row>
    <row r="1482" ht="12.75">
      <c r="B1482" s="11"/>
    </row>
    <row r="1483" ht="12.75">
      <c r="B1483" s="11"/>
    </row>
    <row r="1484" ht="12.75">
      <c r="B1484" s="11"/>
    </row>
    <row r="1485" ht="12.75">
      <c r="B1485" s="11"/>
    </row>
    <row r="1486" ht="12.75">
      <c r="B1486" s="11"/>
    </row>
    <row r="1487" ht="12.75">
      <c r="B1487" s="11"/>
    </row>
    <row r="1488" ht="12.75">
      <c r="B1488" s="11"/>
    </row>
    <row r="1489" ht="12.75">
      <c r="B1489" s="11"/>
    </row>
    <row r="1490" ht="12.75">
      <c r="B1490" s="11"/>
    </row>
    <row r="1491" ht="12.75">
      <c r="B1491" s="11"/>
    </row>
    <row r="1492" ht="12.75">
      <c r="B1492" s="11"/>
    </row>
    <row r="1493" ht="12.75">
      <c r="B1493" s="11"/>
    </row>
    <row r="1494" ht="12.75">
      <c r="B1494" s="11"/>
    </row>
    <row r="1495" ht="12.75">
      <c r="B1495" s="11"/>
    </row>
    <row r="1496" ht="12.75">
      <c r="B1496" s="11"/>
    </row>
    <row r="1497" ht="12.75">
      <c r="B1497" s="11"/>
    </row>
    <row r="1498" ht="12.75">
      <c r="B1498" s="11"/>
    </row>
    <row r="1499" ht="12.75">
      <c r="B1499" s="11"/>
    </row>
    <row r="1500" ht="12.75">
      <c r="B1500" s="11"/>
    </row>
    <row r="1501" ht="12.75">
      <c r="B1501" s="11"/>
    </row>
    <row r="1502" ht="12.75">
      <c r="B1502" s="11"/>
    </row>
    <row r="1503" ht="12.75">
      <c r="B1503" s="11"/>
    </row>
    <row r="1504" ht="12.75">
      <c r="B1504" s="11"/>
    </row>
    <row r="1505" ht="12.75">
      <c r="B1505" s="11"/>
    </row>
    <row r="1506" ht="12.75">
      <c r="B1506" s="11"/>
    </row>
    <row r="1507" ht="12.75">
      <c r="B1507" s="11"/>
    </row>
    <row r="1508" ht="12.75">
      <c r="B1508" s="11"/>
    </row>
    <row r="1509" ht="12.75">
      <c r="B1509" s="11"/>
    </row>
    <row r="1510" ht="12.75">
      <c r="B1510" s="11"/>
    </row>
    <row r="1511" ht="12.75">
      <c r="B1511" s="11"/>
    </row>
    <row r="1512" ht="12.75">
      <c r="B1512" s="11"/>
    </row>
    <row r="1513" ht="12.75">
      <c r="B1513" s="11"/>
    </row>
    <row r="1514" ht="12.75">
      <c r="B1514" s="11"/>
    </row>
    <row r="1515" ht="12.75">
      <c r="B1515" s="11"/>
    </row>
    <row r="1516" ht="12.75">
      <c r="B1516" s="11"/>
    </row>
    <row r="1517" ht="12.75">
      <c r="B1517" s="11"/>
    </row>
    <row r="1518" ht="12.75">
      <c r="B1518" s="11"/>
    </row>
    <row r="1519" ht="12.75">
      <c r="B1519" s="11"/>
    </row>
    <row r="1520" ht="12.75">
      <c r="B1520" s="11"/>
    </row>
    <row r="1521" ht="12.75">
      <c r="B1521" s="11"/>
    </row>
    <row r="1522" ht="12.75">
      <c r="B1522" s="11"/>
    </row>
    <row r="1523" ht="12.75">
      <c r="B1523" s="11"/>
    </row>
    <row r="1524" ht="12.75">
      <c r="B1524" s="11"/>
    </row>
    <row r="1525" ht="12.75">
      <c r="B1525" s="11"/>
    </row>
    <row r="1526" ht="12.75">
      <c r="B1526" s="11"/>
    </row>
    <row r="1527" ht="12.75">
      <c r="B1527" s="11"/>
    </row>
    <row r="1528" ht="12.75">
      <c r="B1528" s="11"/>
    </row>
    <row r="1529" ht="12.75">
      <c r="B1529" s="11"/>
    </row>
    <row r="1530" ht="12.75">
      <c r="B1530" s="11"/>
    </row>
    <row r="1531" ht="12.75">
      <c r="B1531" s="11"/>
    </row>
    <row r="1532" ht="12.75">
      <c r="B1532" s="11"/>
    </row>
    <row r="1533" ht="12.75">
      <c r="B1533" s="11"/>
    </row>
    <row r="1534" ht="12.75">
      <c r="B1534" s="11"/>
    </row>
    <row r="1535" ht="12.75">
      <c r="B1535" s="11"/>
    </row>
    <row r="1536" ht="12.75">
      <c r="B1536" s="11"/>
    </row>
    <row r="1537" ht="12.75">
      <c r="B1537" s="11"/>
    </row>
    <row r="1538" ht="12.75">
      <c r="B1538" s="11"/>
    </row>
    <row r="1539" ht="12.75">
      <c r="B1539" s="11"/>
    </row>
    <row r="1540" ht="12.75">
      <c r="B1540" s="11"/>
    </row>
    <row r="1541" ht="12.75">
      <c r="B1541" s="11"/>
    </row>
    <row r="1542" ht="12.75">
      <c r="B1542" s="11"/>
    </row>
    <row r="1543" ht="12.75">
      <c r="B1543" s="11"/>
    </row>
    <row r="1544" ht="12.75">
      <c r="B1544" s="11"/>
    </row>
    <row r="1545" ht="12.75">
      <c r="B1545" s="11"/>
    </row>
    <row r="1546" ht="12.75">
      <c r="B1546" s="11"/>
    </row>
    <row r="1547" ht="12.75">
      <c r="B1547" s="11"/>
    </row>
    <row r="1548" ht="12.75">
      <c r="B1548" s="11"/>
    </row>
    <row r="1549" ht="12.75">
      <c r="B1549" s="11"/>
    </row>
    <row r="1550" ht="12.75">
      <c r="B1550" s="11"/>
    </row>
    <row r="1551" ht="12.75">
      <c r="B1551" s="11"/>
    </row>
    <row r="1552" ht="12.75">
      <c r="B1552" s="11"/>
    </row>
    <row r="1553" ht="12.75">
      <c r="B1553" s="11"/>
    </row>
    <row r="1554" ht="12.75">
      <c r="B1554" s="11"/>
    </row>
    <row r="1555" ht="12.75">
      <c r="B1555" s="11"/>
    </row>
    <row r="1556" ht="12.75">
      <c r="B1556" s="11"/>
    </row>
    <row r="1557" ht="12.75">
      <c r="B1557" s="11"/>
    </row>
    <row r="1558" ht="12.75">
      <c r="B1558" s="11"/>
    </row>
    <row r="1559" ht="12.75">
      <c r="B1559" s="11"/>
    </row>
    <row r="1560" ht="12.75">
      <c r="B1560" s="11"/>
    </row>
    <row r="1561" ht="12.75">
      <c r="B1561" s="11"/>
    </row>
    <row r="1562" ht="12.75">
      <c r="B1562" s="11"/>
    </row>
    <row r="1563" ht="12.75">
      <c r="B1563" s="11"/>
    </row>
    <row r="1564" ht="12.75">
      <c r="B1564" s="11"/>
    </row>
    <row r="1565" ht="12.75">
      <c r="B1565" s="11"/>
    </row>
    <row r="1566" ht="12.75">
      <c r="B1566" s="11"/>
    </row>
    <row r="1567" ht="12.75">
      <c r="B1567" s="11"/>
    </row>
    <row r="1568" ht="12.75">
      <c r="B1568" s="11"/>
    </row>
    <row r="1569" ht="12.75">
      <c r="B1569" s="11"/>
    </row>
    <row r="1570" ht="12.75">
      <c r="B1570" s="11"/>
    </row>
    <row r="1571" ht="12.75">
      <c r="B1571" s="11"/>
    </row>
    <row r="1572" ht="12.75">
      <c r="B1572" s="11"/>
    </row>
    <row r="1573" ht="12.75">
      <c r="B1573" s="11"/>
    </row>
    <row r="1574" ht="12.75">
      <c r="B1574" s="11"/>
    </row>
    <row r="1575" ht="12.75">
      <c r="B1575" s="11"/>
    </row>
    <row r="1576" ht="12.75">
      <c r="B1576" s="11"/>
    </row>
    <row r="1577" ht="12.75">
      <c r="B1577" s="11"/>
    </row>
    <row r="1578" ht="12.75">
      <c r="B1578" s="11"/>
    </row>
    <row r="1579" ht="12.75">
      <c r="B1579" s="11"/>
    </row>
    <row r="1580" ht="12.75">
      <c r="B1580" s="11"/>
    </row>
    <row r="1581" ht="12.75">
      <c r="B1581" s="11"/>
    </row>
    <row r="1582" ht="12.75">
      <c r="B1582" s="11"/>
    </row>
    <row r="1583" ht="12.75">
      <c r="B1583" s="11"/>
    </row>
    <row r="1584" ht="12.75">
      <c r="B1584" s="11"/>
    </row>
    <row r="1585" ht="12.75">
      <c r="B1585" s="11"/>
    </row>
    <row r="1586" ht="12.75">
      <c r="B1586" s="11"/>
    </row>
    <row r="1587" ht="12.75">
      <c r="B1587" s="11"/>
    </row>
    <row r="1588" ht="12.75">
      <c r="B1588" s="11"/>
    </row>
    <row r="1589" ht="12.75">
      <c r="B1589" s="11"/>
    </row>
    <row r="1590" ht="12.75">
      <c r="B1590" s="11"/>
    </row>
    <row r="1591" ht="12.75">
      <c r="B1591" s="11"/>
    </row>
    <row r="1592" ht="12.75">
      <c r="B1592" s="11"/>
    </row>
    <row r="1593" ht="12.75">
      <c r="B1593" s="11"/>
    </row>
    <row r="1594" ht="12.75">
      <c r="B1594" s="11"/>
    </row>
    <row r="1595" ht="12.75">
      <c r="B1595" s="11"/>
    </row>
    <row r="1596" ht="12.75">
      <c r="B1596" s="11"/>
    </row>
    <row r="1597" ht="12.75">
      <c r="B1597" s="11"/>
    </row>
    <row r="1598" ht="12.75">
      <c r="B1598" s="11"/>
    </row>
    <row r="1599" ht="12.75">
      <c r="B1599" s="11"/>
    </row>
    <row r="1600" ht="12.75">
      <c r="B1600" s="11"/>
    </row>
    <row r="1601" ht="12.75">
      <c r="B1601" s="11"/>
    </row>
    <row r="1602" ht="12.75">
      <c r="B1602" s="11"/>
    </row>
    <row r="1603" ht="12.75">
      <c r="B1603" s="11"/>
    </row>
    <row r="1604" ht="12.75">
      <c r="B1604" s="11"/>
    </row>
    <row r="1605" ht="12.75">
      <c r="B1605" s="11"/>
    </row>
    <row r="1606" ht="12.75">
      <c r="B1606" s="11"/>
    </row>
    <row r="1607" ht="12.75">
      <c r="B1607" s="11"/>
    </row>
    <row r="1608" ht="12.75">
      <c r="B1608" s="11"/>
    </row>
    <row r="1609" ht="12.75">
      <c r="B1609" s="11"/>
    </row>
    <row r="1610" ht="12.75">
      <c r="B1610" s="11"/>
    </row>
    <row r="1611" ht="12.75">
      <c r="B1611" s="11"/>
    </row>
    <row r="1612" ht="12.75">
      <c r="B1612" s="11"/>
    </row>
    <row r="1613" ht="12.75">
      <c r="B1613" s="11"/>
    </row>
    <row r="1614" ht="12.75">
      <c r="B1614" s="11"/>
    </row>
    <row r="1615" ht="12.75">
      <c r="B1615" s="11"/>
    </row>
    <row r="1616" ht="12.75">
      <c r="B1616" s="11"/>
    </row>
    <row r="1617" ht="12.75">
      <c r="B1617" s="11"/>
    </row>
    <row r="1618" ht="12.75">
      <c r="B1618" s="11"/>
    </row>
    <row r="1619" ht="12.75">
      <c r="B1619" s="11"/>
    </row>
    <row r="1620" ht="12.75">
      <c r="B1620" s="11"/>
    </row>
    <row r="1621" ht="12.75">
      <c r="B1621" s="11"/>
    </row>
    <row r="1622" ht="12.75">
      <c r="B1622" s="11"/>
    </row>
    <row r="1623" ht="12.75">
      <c r="B1623" s="11"/>
    </row>
    <row r="1624" ht="12.75">
      <c r="B1624" s="11"/>
    </row>
    <row r="1625" ht="12.75">
      <c r="B1625" s="11"/>
    </row>
    <row r="1626" ht="12.75">
      <c r="B1626" s="11"/>
    </row>
    <row r="1627" ht="12.75">
      <c r="B1627" s="11"/>
    </row>
    <row r="1628" ht="12.75">
      <c r="B1628" s="11"/>
    </row>
    <row r="1629" ht="12.75">
      <c r="B1629" s="11"/>
    </row>
    <row r="1630" ht="12.75">
      <c r="B1630" s="11"/>
    </row>
    <row r="1631" ht="12.75">
      <c r="B1631" s="11"/>
    </row>
    <row r="1632" ht="12.75">
      <c r="B1632" s="11"/>
    </row>
    <row r="1633" ht="12.75">
      <c r="B1633" s="11"/>
    </row>
    <row r="1634" ht="12.75">
      <c r="B1634" s="11"/>
    </row>
    <row r="1635" ht="12.75">
      <c r="B1635" s="11"/>
    </row>
    <row r="1636" ht="12.75">
      <c r="B1636" s="11"/>
    </row>
    <row r="1637" ht="12.75">
      <c r="B1637" s="11"/>
    </row>
    <row r="1638" ht="12.75">
      <c r="B1638" s="11"/>
    </row>
    <row r="1639" ht="12.75">
      <c r="B1639" s="11"/>
    </row>
    <row r="1640" ht="12.75">
      <c r="B1640" s="11"/>
    </row>
    <row r="1641" ht="12.75">
      <c r="B1641" s="11"/>
    </row>
    <row r="1642" ht="12.75">
      <c r="B1642" s="11"/>
    </row>
    <row r="1643" ht="12.75">
      <c r="B1643" s="11"/>
    </row>
    <row r="1644" ht="12.75">
      <c r="B1644" s="11"/>
    </row>
    <row r="1645" ht="12.75">
      <c r="B1645" s="11"/>
    </row>
    <row r="1646" ht="12.75">
      <c r="B1646" s="11"/>
    </row>
    <row r="1647" ht="12.75">
      <c r="B1647" s="11"/>
    </row>
    <row r="1648" ht="12.75">
      <c r="B1648" s="11"/>
    </row>
    <row r="1649" ht="12.75">
      <c r="B1649" s="11"/>
    </row>
    <row r="1650" ht="12.75">
      <c r="B1650" s="11"/>
    </row>
    <row r="1651" ht="12.75">
      <c r="B1651" s="11"/>
    </row>
    <row r="1652" ht="12.75">
      <c r="B1652" s="11"/>
    </row>
    <row r="1653" ht="12.75">
      <c r="B1653" s="11"/>
    </row>
    <row r="1654" ht="12.75">
      <c r="B1654" s="11"/>
    </row>
    <row r="1655" ht="12.75">
      <c r="B1655" s="11"/>
    </row>
    <row r="1656" ht="12.75">
      <c r="B1656" s="11"/>
    </row>
    <row r="1657" ht="12.75">
      <c r="B1657" s="11"/>
    </row>
    <row r="1658" ht="12.75">
      <c r="B1658" s="11"/>
    </row>
    <row r="1659" ht="12.75">
      <c r="B1659" s="11"/>
    </row>
    <row r="1660" ht="12.75">
      <c r="B1660" s="11"/>
    </row>
    <row r="1661" ht="12.75">
      <c r="B1661" s="11"/>
    </row>
    <row r="1662" ht="12.75">
      <c r="B1662" s="11"/>
    </row>
    <row r="1663" ht="12.75">
      <c r="B1663" s="11"/>
    </row>
    <row r="1664" ht="12.75">
      <c r="B1664" s="11"/>
    </row>
    <row r="1665" ht="12.75">
      <c r="B1665" s="11"/>
    </row>
    <row r="1666" ht="12.75">
      <c r="B1666" s="11"/>
    </row>
    <row r="1667" ht="12.75">
      <c r="B1667" s="11"/>
    </row>
    <row r="1668" ht="12.75">
      <c r="B1668" s="11"/>
    </row>
    <row r="1669" ht="12.75">
      <c r="B1669" s="11"/>
    </row>
    <row r="1670" ht="12.75">
      <c r="B1670" s="11"/>
    </row>
    <row r="1671" ht="12.75">
      <c r="B1671" s="11"/>
    </row>
    <row r="1672" ht="12.75">
      <c r="B1672" s="11"/>
    </row>
    <row r="1673" ht="12.75">
      <c r="B1673" s="11"/>
    </row>
    <row r="1674" ht="12.75">
      <c r="B1674" s="11"/>
    </row>
    <row r="1675" ht="12.75">
      <c r="B1675" s="11"/>
    </row>
    <row r="1676" ht="12.75">
      <c r="B1676" s="11"/>
    </row>
    <row r="1677" ht="12.75">
      <c r="B1677" s="11"/>
    </row>
    <row r="1678" ht="12.75">
      <c r="B1678" s="11"/>
    </row>
    <row r="1679" ht="12.75">
      <c r="B1679" s="11"/>
    </row>
    <row r="1680" ht="12.75">
      <c r="B1680" s="11"/>
    </row>
    <row r="1681" ht="12.75">
      <c r="B1681" s="11"/>
    </row>
    <row r="1682" ht="12.75">
      <c r="B1682" s="11"/>
    </row>
    <row r="1683" ht="12.75">
      <c r="B1683" s="11"/>
    </row>
    <row r="1684" ht="12.75">
      <c r="B1684" s="11"/>
    </row>
    <row r="1685" ht="12.75">
      <c r="B1685" s="11"/>
    </row>
    <row r="1686" ht="12.75">
      <c r="B1686" s="11"/>
    </row>
    <row r="1687" ht="12.75">
      <c r="B1687" s="11"/>
    </row>
    <row r="1688" ht="12.75">
      <c r="B1688" s="11"/>
    </row>
    <row r="1689" ht="12.75">
      <c r="B1689" s="11"/>
    </row>
    <row r="1690" ht="12.75">
      <c r="B1690" s="11"/>
    </row>
    <row r="1691" ht="12.75">
      <c r="B1691" s="11"/>
    </row>
    <row r="1692" ht="12.75">
      <c r="B1692" s="11"/>
    </row>
    <row r="1693" ht="12.75">
      <c r="B1693" s="11"/>
    </row>
    <row r="1694" ht="12.75">
      <c r="B1694" s="11"/>
    </row>
    <row r="1695" ht="12.75">
      <c r="B1695" s="11"/>
    </row>
    <row r="1696" ht="12.75">
      <c r="B1696" s="11"/>
    </row>
    <row r="1697" ht="12.75">
      <c r="B1697" s="11"/>
    </row>
    <row r="1698" ht="12.75">
      <c r="B1698" s="11"/>
    </row>
    <row r="1699" ht="12.75">
      <c r="B1699" s="11"/>
    </row>
    <row r="1700" ht="12.75">
      <c r="B1700" s="11"/>
    </row>
    <row r="1701" ht="12.75">
      <c r="B1701" s="11"/>
    </row>
    <row r="1702" ht="12.75">
      <c r="B1702" s="11"/>
    </row>
    <row r="1703" ht="12.75">
      <c r="B1703" s="11"/>
    </row>
    <row r="1704" ht="12.75">
      <c r="B1704" s="11"/>
    </row>
    <row r="1705" ht="12.75">
      <c r="B1705" s="11"/>
    </row>
    <row r="1706" ht="12.75">
      <c r="B1706" s="11"/>
    </row>
    <row r="1707" ht="12.75">
      <c r="B1707" s="11"/>
    </row>
    <row r="1708" ht="12.75">
      <c r="B1708" s="11"/>
    </row>
    <row r="1709" ht="12.75">
      <c r="B1709" s="11"/>
    </row>
    <row r="1710" ht="12.75">
      <c r="B1710" s="11"/>
    </row>
    <row r="1711" ht="12.75">
      <c r="B1711" s="11"/>
    </row>
    <row r="1712" ht="12.75">
      <c r="B1712" s="11"/>
    </row>
    <row r="1713" ht="12.75">
      <c r="B1713" s="11"/>
    </row>
    <row r="1714" ht="12.75">
      <c r="B1714" s="11"/>
    </row>
    <row r="1715" ht="12.75">
      <c r="B1715" s="11"/>
    </row>
    <row r="1716" ht="12.75">
      <c r="B1716" s="11"/>
    </row>
    <row r="1717" ht="12.75">
      <c r="B1717" s="11"/>
    </row>
    <row r="1718" ht="12.75">
      <c r="B1718" s="11"/>
    </row>
    <row r="1719" ht="12.75">
      <c r="B1719" s="11"/>
    </row>
    <row r="1720" ht="12.75">
      <c r="B1720" s="11"/>
    </row>
    <row r="1721" ht="12.75">
      <c r="B1721" s="11"/>
    </row>
    <row r="1722" ht="12.75">
      <c r="B1722" s="11"/>
    </row>
    <row r="1723" ht="12.75">
      <c r="B1723" s="11"/>
    </row>
    <row r="1724" ht="12.75">
      <c r="B1724" s="11"/>
    </row>
    <row r="1725" ht="12.75">
      <c r="B1725" s="11"/>
    </row>
    <row r="1726" ht="12.75">
      <c r="B1726" s="11"/>
    </row>
    <row r="1727" ht="12.75">
      <c r="B1727" s="11"/>
    </row>
    <row r="1728" ht="12.75">
      <c r="B1728" s="11"/>
    </row>
    <row r="1729" ht="12.75">
      <c r="B1729" s="11"/>
    </row>
    <row r="1730" ht="12.75">
      <c r="B1730" s="11"/>
    </row>
    <row r="1731" ht="12.75">
      <c r="B1731" s="11"/>
    </row>
    <row r="1732" ht="12.75">
      <c r="B1732" s="11"/>
    </row>
    <row r="1733" ht="12.75">
      <c r="B1733" s="11"/>
    </row>
    <row r="1734" ht="12.75">
      <c r="B1734" s="11"/>
    </row>
    <row r="1735" ht="12.75">
      <c r="B1735" s="11"/>
    </row>
    <row r="1736" ht="12.75">
      <c r="B1736" s="11"/>
    </row>
    <row r="1737" ht="12.75">
      <c r="B1737" s="11"/>
    </row>
    <row r="1738" ht="12.75">
      <c r="B1738" s="11"/>
    </row>
    <row r="1739" ht="12.75">
      <c r="B1739" s="11"/>
    </row>
    <row r="1740" ht="12.75">
      <c r="B1740" s="11"/>
    </row>
    <row r="1741" ht="12.75">
      <c r="B1741" s="11"/>
    </row>
    <row r="1742" ht="12.75">
      <c r="B1742" s="11"/>
    </row>
    <row r="1743" ht="12.75">
      <c r="B1743" s="11"/>
    </row>
    <row r="1744" ht="12.75">
      <c r="B1744" s="11"/>
    </row>
    <row r="1745" ht="12.75">
      <c r="B1745" s="11"/>
    </row>
    <row r="1746" ht="12.75">
      <c r="B1746" s="11"/>
    </row>
    <row r="1747" ht="12.75">
      <c r="B1747" s="11"/>
    </row>
    <row r="1748" ht="12.75">
      <c r="B1748" s="11"/>
    </row>
    <row r="1749" ht="12.75">
      <c r="B1749" s="11"/>
    </row>
    <row r="1750" ht="12.75">
      <c r="B1750" s="11"/>
    </row>
    <row r="1751" ht="12.75">
      <c r="B1751" s="11"/>
    </row>
    <row r="1752" ht="12.75">
      <c r="B1752" s="11"/>
    </row>
    <row r="1753" ht="12.75">
      <c r="B1753" s="11"/>
    </row>
    <row r="1754" ht="12.75">
      <c r="B1754" s="11"/>
    </row>
    <row r="1755" ht="12.75">
      <c r="B1755" s="11"/>
    </row>
    <row r="1756" ht="12.75">
      <c r="B1756" s="11"/>
    </row>
    <row r="1757" ht="12.75">
      <c r="B1757" s="11"/>
    </row>
    <row r="1758" ht="12.75">
      <c r="B1758" s="11"/>
    </row>
    <row r="1759" ht="12.75">
      <c r="B1759" s="11"/>
    </row>
    <row r="1760" ht="12.75">
      <c r="B1760" s="11"/>
    </row>
    <row r="1761" ht="12.75">
      <c r="B1761" s="11"/>
    </row>
    <row r="1762" ht="12.75">
      <c r="B1762" s="11"/>
    </row>
    <row r="1763" ht="12.75">
      <c r="B1763" s="11"/>
    </row>
    <row r="1764" ht="12.75">
      <c r="B1764" s="11"/>
    </row>
    <row r="1765" ht="12.75">
      <c r="B1765" s="11"/>
    </row>
    <row r="1766" ht="12.75">
      <c r="B1766" s="11"/>
    </row>
    <row r="1767" ht="12.75">
      <c r="B1767" s="11"/>
    </row>
    <row r="1768" ht="12.75">
      <c r="B1768" s="11"/>
    </row>
    <row r="1769" ht="12.75">
      <c r="B1769" s="11"/>
    </row>
    <row r="1770" ht="12.75">
      <c r="B1770" s="11"/>
    </row>
    <row r="1771" ht="12.75">
      <c r="B1771" s="11"/>
    </row>
    <row r="1772" ht="12.75">
      <c r="B1772" s="11"/>
    </row>
    <row r="1773" ht="12.75">
      <c r="B1773" s="11"/>
    </row>
    <row r="1774" ht="12.75">
      <c r="B1774" s="11"/>
    </row>
    <row r="1775" ht="12.75">
      <c r="B1775" s="11"/>
    </row>
    <row r="1776" ht="12.75">
      <c r="B1776" s="11"/>
    </row>
    <row r="1777" ht="12.75">
      <c r="B1777" s="11"/>
    </row>
    <row r="1778" ht="12.75">
      <c r="B1778" s="11"/>
    </row>
    <row r="1779" ht="12.75">
      <c r="B1779" s="11"/>
    </row>
    <row r="1780" ht="12.75">
      <c r="B1780" s="11"/>
    </row>
    <row r="1781" ht="12.75">
      <c r="B1781" s="11"/>
    </row>
    <row r="1782" ht="12.75">
      <c r="B1782" s="11"/>
    </row>
    <row r="1783" ht="12.75">
      <c r="B1783" s="11"/>
    </row>
    <row r="1784" ht="12.75">
      <c r="B1784" s="11"/>
    </row>
    <row r="1785" ht="12.75">
      <c r="B1785" s="11"/>
    </row>
    <row r="1786" ht="12.75">
      <c r="B1786" s="11"/>
    </row>
    <row r="1787" ht="12.75">
      <c r="B1787" s="11"/>
    </row>
    <row r="1788" ht="12.75">
      <c r="B1788" s="11"/>
    </row>
    <row r="1789" ht="12.75">
      <c r="B1789" s="11"/>
    </row>
    <row r="1790" ht="12.75">
      <c r="B1790" s="11"/>
    </row>
    <row r="1791" ht="12.75">
      <c r="B1791" s="11"/>
    </row>
    <row r="1792" ht="12.75">
      <c r="B1792" s="11"/>
    </row>
    <row r="1793" ht="12.75">
      <c r="B1793" s="11"/>
    </row>
    <row r="1794" ht="12.75">
      <c r="B1794" s="11"/>
    </row>
    <row r="1795" ht="12.75">
      <c r="B1795" s="11"/>
    </row>
    <row r="1796" ht="12.75">
      <c r="B1796" s="11"/>
    </row>
    <row r="1797" ht="12.75">
      <c r="B1797" s="11"/>
    </row>
    <row r="1798" ht="12.75">
      <c r="B1798" s="11"/>
    </row>
    <row r="1799" ht="12.75">
      <c r="B1799" s="11"/>
    </row>
    <row r="1800" ht="12.75">
      <c r="B1800" s="11"/>
    </row>
    <row r="1801" ht="12.75">
      <c r="B1801" s="11"/>
    </row>
    <row r="1802" ht="12.75">
      <c r="B1802" s="11"/>
    </row>
    <row r="1803" ht="12.75">
      <c r="B1803" s="11"/>
    </row>
    <row r="1804" ht="12.75">
      <c r="B1804" s="11"/>
    </row>
    <row r="1805" ht="12.75">
      <c r="B1805" s="11"/>
    </row>
    <row r="1806" ht="12.75">
      <c r="B1806" s="11"/>
    </row>
    <row r="1807" ht="12.75">
      <c r="B1807" s="11"/>
    </row>
    <row r="1808" ht="12.75">
      <c r="B1808" s="11"/>
    </row>
    <row r="1809" ht="12.75">
      <c r="B1809" s="11"/>
    </row>
    <row r="1810" ht="12.75">
      <c r="B1810" s="11"/>
    </row>
    <row r="1811" ht="12.75">
      <c r="B1811" s="11"/>
    </row>
    <row r="1812" ht="12.75">
      <c r="B1812" s="11"/>
    </row>
    <row r="1813" ht="12.75">
      <c r="B1813" s="11"/>
    </row>
    <row r="1814" ht="12.75">
      <c r="B1814" s="11"/>
    </row>
    <row r="1815" ht="12.75">
      <c r="B1815" s="11"/>
    </row>
    <row r="1816" ht="12.75">
      <c r="B1816" s="11"/>
    </row>
    <row r="1817" ht="12.75">
      <c r="B1817" s="11"/>
    </row>
    <row r="1818" ht="12.75">
      <c r="B1818" s="11"/>
    </row>
    <row r="1819" ht="12.75">
      <c r="B1819" s="11"/>
    </row>
    <row r="1820" ht="12.75">
      <c r="B1820" s="11"/>
    </row>
    <row r="1821" ht="12.75">
      <c r="B1821" s="11"/>
    </row>
    <row r="1822" ht="12.75">
      <c r="B1822" s="11"/>
    </row>
    <row r="1823" ht="12.75">
      <c r="B1823" s="11"/>
    </row>
    <row r="1824" ht="12.75">
      <c r="B1824" s="11"/>
    </row>
    <row r="1825" ht="12.75">
      <c r="B1825" s="11"/>
    </row>
    <row r="1826" ht="12.75">
      <c r="B1826" s="11"/>
    </row>
    <row r="1827" ht="12.75">
      <c r="B1827" s="11"/>
    </row>
    <row r="1828" ht="12.75">
      <c r="B1828" s="11"/>
    </row>
    <row r="1829" ht="12.75">
      <c r="B1829" s="11"/>
    </row>
    <row r="1830" ht="12.75">
      <c r="B1830" s="11"/>
    </row>
    <row r="1831" ht="12.75">
      <c r="B1831" s="11"/>
    </row>
    <row r="1832" ht="12.75">
      <c r="B1832" s="11"/>
    </row>
    <row r="1833" ht="12.75">
      <c r="B1833" s="11"/>
    </row>
    <row r="1834" ht="12.75">
      <c r="B1834" s="11"/>
    </row>
    <row r="1835" ht="12.75">
      <c r="B1835" s="11"/>
    </row>
    <row r="1836" ht="12.75">
      <c r="B1836" s="11"/>
    </row>
    <row r="1837" ht="12.75">
      <c r="B1837" s="11"/>
    </row>
    <row r="1838" ht="12.75">
      <c r="B1838" s="11"/>
    </row>
    <row r="1839" ht="12.75">
      <c r="B1839" s="11"/>
    </row>
    <row r="1840" ht="12.75">
      <c r="B1840" s="11"/>
    </row>
    <row r="1841" ht="12.75">
      <c r="B1841" s="11"/>
    </row>
    <row r="1842" ht="12.75">
      <c r="B1842" s="11"/>
    </row>
    <row r="1843" ht="12.75">
      <c r="B1843" s="11"/>
    </row>
    <row r="1844" ht="12.75">
      <c r="B1844" s="11"/>
    </row>
    <row r="1845" ht="12.75">
      <c r="B1845" s="11"/>
    </row>
    <row r="1846" ht="12.75">
      <c r="B1846" s="11"/>
    </row>
    <row r="1847" ht="12.75">
      <c r="B1847" s="11"/>
    </row>
    <row r="1848" ht="12.75">
      <c r="B1848" s="11"/>
    </row>
    <row r="1849" ht="12.75">
      <c r="B1849" s="11"/>
    </row>
    <row r="1850" ht="12.75">
      <c r="B1850" s="11"/>
    </row>
    <row r="1851" ht="12.75">
      <c r="B1851" s="11"/>
    </row>
    <row r="1852" ht="12.75">
      <c r="B1852" s="11"/>
    </row>
    <row r="1853" ht="12.75">
      <c r="B1853" s="11"/>
    </row>
    <row r="1854" ht="12.75">
      <c r="B1854" s="11"/>
    </row>
    <row r="1855" ht="12.75">
      <c r="B1855" s="11"/>
    </row>
    <row r="1856" ht="12.75">
      <c r="B1856" s="11"/>
    </row>
    <row r="1857" ht="12.75">
      <c r="B1857" s="11"/>
    </row>
    <row r="1858" ht="12.75">
      <c r="B1858" s="11"/>
    </row>
    <row r="1859" ht="12.75">
      <c r="B1859" s="11"/>
    </row>
    <row r="1860" ht="12.75">
      <c r="B1860" s="11"/>
    </row>
    <row r="1861" ht="12.75">
      <c r="B1861" s="11"/>
    </row>
    <row r="1862" ht="12.75">
      <c r="B1862" s="11"/>
    </row>
    <row r="1863" ht="12.75">
      <c r="B1863" s="11"/>
    </row>
    <row r="1864" ht="12.75">
      <c r="B1864" s="11"/>
    </row>
    <row r="1865" ht="12.75">
      <c r="B1865" s="11"/>
    </row>
    <row r="1866" ht="12.75">
      <c r="B1866" s="11"/>
    </row>
    <row r="1867" ht="12.75">
      <c r="B1867" s="11"/>
    </row>
    <row r="1868" ht="12.75">
      <c r="B1868" s="11"/>
    </row>
    <row r="1869" ht="12.75">
      <c r="B1869" s="11"/>
    </row>
    <row r="1870" ht="12.75">
      <c r="B1870" s="11"/>
    </row>
    <row r="1871" ht="12.75">
      <c r="B1871" s="11"/>
    </row>
    <row r="1872" ht="12.75">
      <c r="B1872" s="11"/>
    </row>
    <row r="1873" ht="12.75">
      <c r="B1873" s="11"/>
    </row>
    <row r="1874" ht="12.75">
      <c r="B1874" s="11"/>
    </row>
    <row r="1875" ht="12.75">
      <c r="B1875" s="11"/>
    </row>
    <row r="1876" ht="12.75">
      <c r="B1876" s="11"/>
    </row>
    <row r="1877" ht="12.75">
      <c r="B1877" s="11"/>
    </row>
    <row r="1878" ht="12.75">
      <c r="B1878" s="11"/>
    </row>
    <row r="1879" ht="12.75">
      <c r="B1879" s="11"/>
    </row>
    <row r="1880" ht="12.75">
      <c r="B1880" s="11"/>
    </row>
    <row r="1881" ht="12.75">
      <c r="B1881" s="11"/>
    </row>
    <row r="1882" ht="12.75">
      <c r="B1882" s="11"/>
    </row>
    <row r="1883" ht="12.75">
      <c r="B1883" s="11"/>
    </row>
    <row r="1884" ht="12.75">
      <c r="B1884" s="11"/>
    </row>
    <row r="1885" ht="12.75">
      <c r="B1885" s="11"/>
    </row>
    <row r="1886" ht="12.75">
      <c r="B1886" s="11"/>
    </row>
    <row r="1887" ht="12.75">
      <c r="B1887" s="11"/>
    </row>
    <row r="1888" ht="12.75">
      <c r="B1888" s="11"/>
    </row>
    <row r="1889" ht="12.75">
      <c r="B1889" s="11"/>
    </row>
    <row r="1890" ht="12.75">
      <c r="B1890" s="11"/>
    </row>
    <row r="1891" ht="12.75">
      <c r="B1891" s="11"/>
    </row>
    <row r="1892" ht="12.75">
      <c r="B1892" s="11"/>
    </row>
    <row r="1893" ht="12.75">
      <c r="B1893" s="11"/>
    </row>
    <row r="1894" ht="12.75">
      <c r="B1894" s="11"/>
    </row>
    <row r="1895" ht="12.75">
      <c r="B1895" s="11"/>
    </row>
    <row r="1896" ht="12.75">
      <c r="B1896" s="11"/>
    </row>
    <row r="1897" ht="12.75">
      <c r="B1897" s="11"/>
    </row>
    <row r="1898" ht="12.75">
      <c r="B1898" s="11"/>
    </row>
    <row r="1899" ht="12.75">
      <c r="B1899" s="11"/>
    </row>
    <row r="1900" ht="12.75">
      <c r="B1900" s="11"/>
    </row>
    <row r="1901" ht="12.75">
      <c r="B1901" s="11"/>
    </row>
    <row r="1902" ht="12.75">
      <c r="B1902" s="11"/>
    </row>
    <row r="1903" ht="12.75">
      <c r="B1903" s="11"/>
    </row>
    <row r="1904" ht="12.75">
      <c r="B1904" s="11"/>
    </row>
    <row r="1905" ht="12.75">
      <c r="B1905" s="11"/>
    </row>
    <row r="1906" ht="12.75">
      <c r="B1906" s="11"/>
    </row>
    <row r="1907" ht="12.75">
      <c r="B1907" s="11"/>
    </row>
    <row r="1908" ht="12.75">
      <c r="B1908" s="11"/>
    </row>
    <row r="1909" ht="12.75">
      <c r="B1909" s="11"/>
    </row>
    <row r="1910" ht="12.75">
      <c r="B1910" s="11"/>
    </row>
    <row r="1911" ht="12.75">
      <c r="B1911" s="11"/>
    </row>
    <row r="1912" ht="12.75">
      <c r="B1912" s="11"/>
    </row>
    <row r="1913" ht="12.75">
      <c r="B1913" s="11"/>
    </row>
    <row r="1914" ht="12.75">
      <c r="B1914" s="11"/>
    </row>
    <row r="1915" ht="12.75">
      <c r="B1915" s="11"/>
    </row>
    <row r="1916" ht="12.75">
      <c r="B1916" s="11"/>
    </row>
    <row r="1917" ht="12.75">
      <c r="B1917" s="11"/>
    </row>
    <row r="1918" ht="12.75">
      <c r="B1918" s="11"/>
    </row>
    <row r="1919" ht="12.75">
      <c r="B1919" s="11"/>
    </row>
    <row r="1920" ht="12.75">
      <c r="B1920" s="11"/>
    </row>
    <row r="1921" ht="12.75">
      <c r="B1921" s="11"/>
    </row>
    <row r="1922" ht="12.75">
      <c r="B1922" s="11"/>
    </row>
    <row r="1923" ht="12.75">
      <c r="B1923" s="11"/>
    </row>
    <row r="1924" ht="12.75">
      <c r="B1924" s="11"/>
    </row>
    <row r="1925" ht="12.75">
      <c r="B1925" s="11"/>
    </row>
    <row r="1926" ht="12.75">
      <c r="B1926" s="11"/>
    </row>
    <row r="1927" ht="12.75">
      <c r="B1927" s="11"/>
    </row>
    <row r="1928" ht="12.75">
      <c r="B1928" s="11"/>
    </row>
    <row r="1929" ht="12.75">
      <c r="B1929" s="11"/>
    </row>
    <row r="1930" ht="12.75">
      <c r="B1930" s="11"/>
    </row>
    <row r="1931" ht="12.75">
      <c r="B1931" s="11"/>
    </row>
    <row r="1932" ht="12.75">
      <c r="B1932" s="11"/>
    </row>
    <row r="1933" ht="12.75">
      <c r="B1933" s="11"/>
    </row>
    <row r="1934" ht="12.75">
      <c r="B1934" s="11"/>
    </row>
    <row r="1935" ht="12.75">
      <c r="B1935" s="11"/>
    </row>
    <row r="1936" ht="12.75">
      <c r="B1936" s="11"/>
    </row>
    <row r="1937" ht="12.75">
      <c r="B1937" s="11"/>
    </row>
    <row r="1938" ht="12.75">
      <c r="B1938" s="11"/>
    </row>
    <row r="1939" ht="12.75">
      <c r="B1939" s="11"/>
    </row>
    <row r="1940" ht="12.75">
      <c r="B1940" s="11"/>
    </row>
    <row r="1941" ht="12.75">
      <c r="B1941" s="11"/>
    </row>
    <row r="1942" ht="12.75">
      <c r="B1942" s="11"/>
    </row>
    <row r="1943" ht="12.75">
      <c r="B1943" s="11"/>
    </row>
    <row r="1944" ht="12.75">
      <c r="B1944" s="11"/>
    </row>
    <row r="1945" ht="12.75">
      <c r="B1945" s="11"/>
    </row>
    <row r="1946" ht="12.75">
      <c r="B1946" s="11"/>
    </row>
    <row r="1947" ht="12.75">
      <c r="B1947" s="11"/>
    </row>
    <row r="1948" ht="12.75">
      <c r="B1948" s="11"/>
    </row>
    <row r="1949" ht="12.75">
      <c r="B1949" s="11"/>
    </row>
    <row r="1950" ht="12.75">
      <c r="B1950" s="11"/>
    </row>
    <row r="1951" ht="12.75">
      <c r="B1951" s="11"/>
    </row>
    <row r="1952" ht="12.75">
      <c r="B1952" s="11"/>
    </row>
    <row r="1953" ht="12.75">
      <c r="B1953" s="11"/>
    </row>
    <row r="1954" ht="12.75">
      <c r="B1954" s="11"/>
    </row>
    <row r="1955" ht="12.75">
      <c r="B1955" s="11"/>
    </row>
    <row r="1956" ht="12.75">
      <c r="B1956" s="11"/>
    </row>
    <row r="1957" ht="12.75">
      <c r="B1957" s="11"/>
    </row>
    <row r="1958" ht="12.75">
      <c r="B1958" s="11"/>
    </row>
    <row r="1959" ht="12.75">
      <c r="B1959" s="11"/>
    </row>
    <row r="1960" ht="12.75">
      <c r="B1960" s="11"/>
    </row>
    <row r="1961" ht="12.75">
      <c r="B1961" s="11"/>
    </row>
    <row r="1962" ht="12.75">
      <c r="B1962" s="11"/>
    </row>
    <row r="1963" ht="12.75">
      <c r="B1963" s="11"/>
    </row>
    <row r="1964" ht="12.75">
      <c r="B1964" s="11"/>
    </row>
    <row r="1965" ht="12.75">
      <c r="B1965" s="11"/>
    </row>
    <row r="1966" ht="12.75">
      <c r="B1966" s="11"/>
    </row>
    <row r="1967" ht="12.75">
      <c r="B1967" s="11"/>
    </row>
    <row r="1968" ht="12.75">
      <c r="B1968" s="11"/>
    </row>
    <row r="1969" ht="12.75">
      <c r="B1969" s="11"/>
    </row>
    <row r="1970" ht="12.75">
      <c r="B1970" s="11"/>
    </row>
    <row r="1971" ht="12.75">
      <c r="B1971" s="11"/>
    </row>
    <row r="1972" ht="12.75">
      <c r="B1972" s="11"/>
    </row>
    <row r="1973" ht="12.75">
      <c r="B1973" s="11"/>
    </row>
    <row r="1974" ht="12.75">
      <c r="B1974" s="11"/>
    </row>
    <row r="1975" ht="12.75">
      <c r="B1975" s="11"/>
    </row>
    <row r="1976" ht="12.75">
      <c r="B1976" s="11"/>
    </row>
    <row r="1977" ht="12.75">
      <c r="B1977" s="11"/>
    </row>
    <row r="1978" ht="12.75">
      <c r="B1978" s="11"/>
    </row>
    <row r="1979" ht="12.75">
      <c r="B1979" s="11"/>
    </row>
    <row r="1980" ht="12.75">
      <c r="B1980" s="11"/>
    </row>
    <row r="1981" ht="12.75">
      <c r="B1981" s="11"/>
    </row>
    <row r="1982" ht="12.75">
      <c r="B1982" s="11"/>
    </row>
    <row r="1983" ht="12.75">
      <c r="B1983" s="11"/>
    </row>
    <row r="1984" ht="12.75">
      <c r="B1984" s="11"/>
    </row>
    <row r="1985" ht="12.75">
      <c r="B1985" s="11"/>
    </row>
    <row r="1986" ht="12.75">
      <c r="B1986" s="11"/>
    </row>
    <row r="1987" ht="12.75">
      <c r="B1987" s="11"/>
    </row>
    <row r="1988" ht="12.75">
      <c r="B1988" s="11"/>
    </row>
    <row r="1989" ht="12.75">
      <c r="B1989" s="11"/>
    </row>
    <row r="1990" ht="12.75">
      <c r="B1990" s="11"/>
    </row>
    <row r="1991" ht="12.75">
      <c r="B1991" s="11"/>
    </row>
    <row r="1992" ht="12.75">
      <c r="B1992" s="11"/>
    </row>
    <row r="1993" ht="12.75">
      <c r="B1993" s="11"/>
    </row>
    <row r="1994" ht="12.75">
      <c r="B1994" s="11"/>
    </row>
    <row r="1995" ht="12.75">
      <c r="B1995" s="11"/>
    </row>
    <row r="1996" ht="12.75">
      <c r="B1996" s="11"/>
    </row>
    <row r="1997" ht="12.75">
      <c r="B1997" s="11"/>
    </row>
    <row r="1998" ht="12.75">
      <c r="B1998" s="11"/>
    </row>
    <row r="1999" ht="12.75">
      <c r="B1999" s="11"/>
    </row>
    <row r="2000" ht="12.75">
      <c r="B2000" s="11"/>
    </row>
    <row r="2001" ht="12.75">
      <c r="B2001" s="11"/>
    </row>
    <row r="2002" ht="12.75">
      <c r="B2002" s="11"/>
    </row>
    <row r="2003" ht="12.75">
      <c r="B2003" s="11"/>
    </row>
    <row r="2004" ht="12.75">
      <c r="B2004" s="11"/>
    </row>
    <row r="2005" ht="12.75">
      <c r="B2005" s="11"/>
    </row>
    <row r="2006" ht="12.75">
      <c r="B2006" s="11"/>
    </row>
    <row r="2007" ht="12.75">
      <c r="B2007" s="11"/>
    </row>
    <row r="2008" ht="12.75">
      <c r="B2008" s="11"/>
    </row>
    <row r="2009" ht="12.75">
      <c r="B2009" s="11"/>
    </row>
    <row r="2010" ht="12.75">
      <c r="B2010" s="11"/>
    </row>
    <row r="2011" ht="12.75">
      <c r="B2011" s="11"/>
    </row>
    <row r="2012" ht="12.75">
      <c r="B2012" s="11"/>
    </row>
    <row r="2013" ht="12.75">
      <c r="B2013" s="11"/>
    </row>
    <row r="2014" ht="12.75">
      <c r="B2014" s="11"/>
    </row>
    <row r="2015" ht="12.75">
      <c r="B2015" s="11"/>
    </row>
    <row r="2016" ht="12.75">
      <c r="B2016" s="11"/>
    </row>
    <row r="2017" ht="12.75">
      <c r="B2017" s="11"/>
    </row>
    <row r="2018" ht="12.75">
      <c r="B2018" s="11"/>
    </row>
    <row r="2019" ht="12.75">
      <c r="B2019" s="11"/>
    </row>
    <row r="2020" ht="12.75">
      <c r="B2020" s="11"/>
    </row>
    <row r="2021" ht="12.75">
      <c r="B2021" s="11"/>
    </row>
    <row r="2022" ht="12.75">
      <c r="B2022" s="11"/>
    </row>
    <row r="2023" ht="12.75">
      <c r="B2023" s="11"/>
    </row>
    <row r="2024" ht="12.75">
      <c r="B2024" s="11"/>
    </row>
    <row r="2025" ht="12.75">
      <c r="B2025" s="11"/>
    </row>
    <row r="2026" ht="12.75">
      <c r="B2026" s="11"/>
    </row>
    <row r="2027" ht="12.75">
      <c r="B2027" s="11"/>
    </row>
    <row r="2028" ht="12.75">
      <c r="B2028" s="11"/>
    </row>
    <row r="2029" ht="12.75">
      <c r="B2029" s="11"/>
    </row>
    <row r="2030" ht="12.75">
      <c r="B2030" s="11"/>
    </row>
    <row r="2031" ht="12.75">
      <c r="B2031" s="11"/>
    </row>
    <row r="2032" ht="12.75">
      <c r="B2032" s="11"/>
    </row>
    <row r="2033" ht="12.75">
      <c r="B2033" s="11"/>
    </row>
    <row r="2034" ht="12.75">
      <c r="B2034" s="11"/>
    </row>
    <row r="2035" ht="12.75">
      <c r="B2035" s="11"/>
    </row>
    <row r="2036" ht="12.75">
      <c r="B2036" s="11"/>
    </row>
    <row r="2037" ht="12.75">
      <c r="B2037" s="11"/>
    </row>
    <row r="2038" ht="12.75">
      <c r="B2038" s="11"/>
    </row>
    <row r="2039" ht="12.75">
      <c r="B2039" s="11"/>
    </row>
    <row r="2040" ht="12.75">
      <c r="B2040" s="11"/>
    </row>
    <row r="2041" ht="12.75">
      <c r="B2041" s="11"/>
    </row>
    <row r="2042" ht="12.75">
      <c r="B2042" s="11"/>
    </row>
    <row r="2043" ht="12.75">
      <c r="B2043" s="11"/>
    </row>
    <row r="2044" ht="12.75">
      <c r="B2044" s="11"/>
    </row>
    <row r="2045" ht="12.75">
      <c r="B2045" s="11"/>
    </row>
    <row r="2046" ht="12.75">
      <c r="B2046" s="11"/>
    </row>
    <row r="2047" ht="12.75">
      <c r="B2047" s="11"/>
    </row>
    <row r="2048" ht="12.75">
      <c r="B2048" s="11"/>
    </row>
    <row r="2049" ht="12.75">
      <c r="B2049" s="11"/>
    </row>
    <row r="2050" ht="12.75">
      <c r="B2050" s="11"/>
    </row>
    <row r="2051" ht="12.75">
      <c r="B2051" s="11"/>
    </row>
    <row r="2052" ht="12.75">
      <c r="B2052" s="11"/>
    </row>
    <row r="2053" ht="12.75">
      <c r="B2053" s="11"/>
    </row>
    <row r="2054" ht="12.75">
      <c r="B2054" s="11"/>
    </row>
    <row r="2055" ht="12.75">
      <c r="B2055" s="11"/>
    </row>
    <row r="2056" ht="12.75">
      <c r="B2056" s="11"/>
    </row>
    <row r="2057" ht="12.75">
      <c r="B2057" s="11"/>
    </row>
    <row r="2058" ht="12.75">
      <c r="B2058" s="11"/>
    </row>
    <row r="2059" ht="12.75">
      <c r="B2059" s="11"/>
    </row>
    <row r="2060" ht="12.75">
      <c r="B2060" s="11"/>
    </row>
    <row r="2061" ht="12.75">
      <c r="B2061" s="11"/>
    </row>
    <row r="2062" ht="12.75">
      <c r="B2062" s="11"/>
    </row>
    <row r="2063" ht="12.75">
      <c r="B2063" s="11"/>
    </row>
    <row r="2064" ht="12.75">
      <c r="B2064" s="11"/>
    </row>
    <row r="2065" ht="12.75">
      <c r="B2065" s="11"/>
    </row>
    <row r="2066" ht="12.75">
      <c r="B2066" s="11"/>
    </row>
    <row r="2067" ht="12.75">
      <c r="B2067" s="11"/>
    </row>
    <row r="2068" ht="12.75">
      <c r="B2068" s="11"/>
    </row>
    <row r="2069" ht="12.75">
      <c r="B2069" s="11"/>
    </row>
    <row r="2070" ht="12.75">
      <c r="B2070" s="11"/>
    </row>
    <row r="2071" ht="12.75">
      <c r="B2071" s="11"/>
    </row>
    <row r="2072" ht="12.75">
      <c r="B2072" s="11"/>
    </row>
    <row r="2073" ht="12.75">
      <c r="B2073" s="11"/>
    </row>
    <row r="2074" ht="12.75">
      <c r="B2074" s="11"/>
    </row>
    <row r="2075" ht="12.75">
      <c r="B2075" s="11"/>
    </row>
    <row r="2076" ht="12.75">
      <c r="B2076" s="11"/>
    </row>
    <row r="2077" ht="12.75">
      <c r="B2077" s="11"/>
    </row>
    <row r="2078" ht="12.75">
      <c r="B2078" s="11"/>
    </row>
    <row r="2079" ht="12.75">
      <c r="B2079" s="11"/>
    </row>
    <row r="2080" ht="12.75">
      <c r="B2080" s="11"/>
    </row>
    <row r="2081" ht="12.75">
      <c r="B2081" s="11"/>
    </row>
    <row r="2082" ht="12.75">
      <c r="B2082" s="11"/>
    </row>
    <row r="2083" ht="12.75">
      <c r="B2083" s="11"/>
    </row>
    <row r="2084" ht="12.75">
      <c r="B2084" s="11"/>
    </row>
    <row r="2085" ht="12.75">
      <c r="B2085" s="11"/>
    </row>
    <row r="2086" ht="12.75">
      <c r="B2086" s="11"/>
    </row>
    <row r="2087" ht="12.75">
      <c r="B2087" s="11"/>
    </row>
    <row r="2088" ht="12.75">
      <c r="B2088" s="11"/>
    </row>
    <row r="2089" ht="12.75">
      <c r="B2089" s="11"/>
    </row>
    <row r="2090" ht="12.75">
      <c r="B2090" s="11"/>
    </row>
    <row r="2091" ht="12.75">
      <c r="B2091" s="11"/>
    </row>
    <row r="2092" ht="12.75">
      <c r="B2092" s="11"/>
    </row>
    <row r="2093" ht="12.75">
      <c r="B2093" s="11"/>
    </row>
    <row r="2094" ht="12.75">
      <c r="B2094" s="11"/>
    </row>
    <row r="2095" ht="12.75">
      <c r="B2095" s="11"/>
    </row>
    <row r="2096" ht="12.75">
      <c r="B2096" s="11"/>
    </row>
    <row r="2097" ht="12.75">
      <c r="B2097" s="11"/>
    </row>
    <row r="2098" ht="12.75">
      <c r="B2098" s="11"/>
    </row>
    <row r="2099" ht="12.75">
      <c r="B2099" s="11"/>
    </row>
    <row r="2100" ht="12.75">
      <c r="B2100" s="11"/>
    </row>
    <row r="2101" ht="12.75">
      <c r="B2101" s="11"/>
    </row>
    <row r="2102" ht="12.75">
      <c r="B2102" s="11"/>
    </row>
    <row r="2103" ht="12.75">
      <c r="B2103" s="11"/>
    </row>
    <row r="2104" ht="12.75">
      <c r="B2104" s="11"/>
    </row>
    <row r="2105" ht="12.75">
      <c r="B2105" s="11"/>
    </row>
    <row r="2106" ht="12.75">
      <c r="B2106" s="11"/>
    </row>
    <row r="2107" ht="12.75">
      <c r="B2107" s="11"/>
    </row>
    <row r="2108" ht="12.75">
      <c r="B2108" s="11"/>
    </row>
    <row r="2109" ht="12.75">
      <c r="B2109" s="11"/>
    </row>
    <row r="2110" ht="12.75">
      <c r="B2110" s="11"/>
    </row>
    <row r="2111" ht="12.75">
      <c r="B2111" s="11"/>
    </row>
    <row r="2112" ht="12.75">
      <c r="B2112" s="11"/>
    </row>
    <row r="2113" ht="12.75">
      <c r="B2113" s="11"/>
    </row>
    <row r="2114" ht="12.75">
      <c r="B2114" s="11"/>
    </row>
    <row r="2115" ht="12.75">
      <c r="B2115" s="11"/>
    </row>
    <row r="2116" ht="12.75">
      <c r="B2116" s="11"/>
    </row>
    <row r="2117" ht="12.75">
      <c r="B2117" s="11"/>
    </row>
    <row r="2118" ht="12.75">
      <c r="B2118" s="11"/>
    </row>
    <row r="2119" ht="12.75">
      <c r="B2119" s="11"/>
    </row>
    <row r="2120" ht="12.75">
      <c r="B2120" s="11"/>
    </row>
    <row r="2121" ht="12.75">
      <c r="B2121" s="11"/>
    </row>
    <row r="2122" ht="12.75">
      <c r="B2122" s="11"/>
    </row>
    <row r="2123" ht="12.75">
      <c r="B2123" s="11"/>
    </row>
    <row r="2124" ht="12.75">
      <c r="B2124" s="11"/>
    </row>
    <row r="2125" ht="12.75">
      <c r="B2125" s="11"/>
    </row>
    <row r="2126" ht="12.75">
      <c r="B2126" s="11"/>
    </row>
    <row r="2127" ht="12.75">
      <c r="B2127" s="11"/>
    </row>
    <row r="2128" ht="12.75">
      <c r="B2128" s="11"/>
    </row>
    <row r="2129" ht="12.75">
      <c r="B2129" s="11"/>
    </row>
    <row r="2130" ht="12.75">
      <c r="B2130" s="11"/>
    </row>
    <row r="2131" ht="12.75">
      <c r="B2131" s="11"/>
    </row>
    <row r="2132" ht="12.75">
      <c r="B2132" s="11"/>
    </row>
    <row r="2133" ht="12.75">
      <c r="B2133" s="11"/>
    </row>
    <row r="2134" ht="12.75">
      <c r="B2134" s="11"/>
    </row>
    <row r="2135" ht="12.75">
      <c r="B2135" s="11"/>
    </row>
    <row r="2136" ht="12.75">
      <c r="B2136" s="11"/>
    </row>
    <row r="2137" ht="12.75">
      <c r="B2137" s="11"/>
    </row>
    <row r="2138" ht="12.75">
      <c r="B2138" s="11"/>
    </row>
    <row r="2139" ht="12.75">
      <c r="B2139" s="11"/>
    </row>
    <row r="2140" ht="12.75">
      <c r="B2140" s="11"/>
    </row>
    <row r="2141" ht="12.75">
      <c r="B2141" s="11"/>
    </row>
    <row r="2142" ht="12.75">
      <c r="B2142" s="11"/>
    </row>
    <row r="2143" ht="12.75">
      <c r="B2143" s="11"/>
    </row>
    <row r="2144" ht="12.75">
      <c r="B2144" s="11"/>
    </row>
    <row r="2145" ht="12.75">
      <c r="B2145" s="11"/>
    </row>
    <row r="2146" ht="12.75">
      <c r="B2146" s="11"/>
    </row>
    <row r="2147" ht="12.75">
      <c r="B2147" s="11"/>
    </row>
    <row r="2148" ht="12.75">
      <c r="B2148" s="11"/>
    </row>
    <row r="2149" ht="12.75">
      <c r="B2149" s="11"/>
    </row>
    <row r="2150" ht="12.75">
      <c r="B2150" s="11"/>
    </row>
    <row r="2151" ht="12.75">
      <c r="B2151" s="11"/>
    </row>
    <row r="2152" ht="12.75">
      <c r="B2152" s="11"/>
    </row>
    <row r="2153" ht="12.75">
      <c r="B2153" s="11"/>
    </row>
    <row r="2154" ht="12.75">
      <c r="B2154" s="11"/>
    </row>
    <row r="2155" ht="12.75">
      <c r="B2155" s="11"/>
    </row>
    <row r="2156" ht="12.75">
      <c r="B2156" s="11"/>
    </row>
    <row r="2157" ht="12.75">
      <c r="B2157" s="11"/>
    </row>
    <row r="2158" ht="12.75">
      <c r="B2158" s="11"/>
    </row>
    <row r="2159" ht="12.75">
      <c r="B2159" s="11"/>
    </row>
    <row r="2160" ht="12.75">
      <c r="B2160" s="11"/>
    </row>
    <row r="2161" ht="12.75">
      <c r="B2161" s="11"/>
    </row>
    <row r="2162" ht="12.75">
      <c r="B2162" s="11"/>
    </row>
    <row r="2163" ht="12.75">
      <c r="B2163" s="11"/>
    </row>
    <row r="2164" ht="12.75">
      <c r="B2164" s="11"/>
    </row>
    <row r="2165" ht="12.75">
      <c r="B2165" s="11"/>
    </row>
    <row r="2166" ht="12.75">
      <c r="B2166" s="11"/>
    </row>
    <row r="2167" ht="12.75">
      <c r="B2167" s="11"/>
    </row>
    <row r="2168" ht="12.75">
      <c r="B2168" s="11"/>
    </row>
    <row r="2169" ht="12.75">
      <c r="B2169" s="11"/>
    </row>
    <row r="2170" ht="12.75">
      <c r="B2170" s="11"/>
    </row>
    <row r="2171" ht="12.75">
      <c r="B2171" s="11"/>
    </row>
    <row r="2172" ht="12.75">
      <c r="B2172" s="11"/>
    </row>
    <row r="2173" ht="12.75">
      <c r="B2173" s="11"/>
    </row>
    <row r="2174" ht="12.75">
      <c r="B2174" s="11"/>
    </row>
    <row r="2175" ht="12.75">
      <c r="B2175" s="11"/>
    </row>
    <row r="2176" ht="12.75">
      <c r="B2176" s="11"/>
    </row>
    <row r="2177" ht="12.75">
      <c r="B2177" s="11"/>
    </row>
    <row r="2178" ht="12.75">
      <c r="B2178" s="11"/>
    </row>
    <row r="2179" ht="12.75">
      <c r="B2179" s="11"/>
    </row>
    <row r="2180" ht="12.75">
      <c r="B2180" s="11"/>
    </row>
    <row r="2181" ht="12.75">
      <c r="B2181" s="11"/>
    </row>
    <row r="2182" ht="12.75">
      <c r="B2182" s="11"/>
    </row>
    <row r="2183" ht="12.75">
      <c r="B2183" s="11"/>
    </row>
    <row r="2184" ht="12.75">
      <c r="B2184" s="11"/>
    </row>
    <row r="2185" ht="12.75">
      <c r="B2185" s="11"/>
    </row>
    <row r="2186" ht="12.75">
      <c r="B2186" s="11"/>
    </row>
    <row r="2187" ht="12.75">
      <c r="B2187" s="11"/>
    </row>
    <row r="2188" ht="12.75">
      <c r="B2188" s="11"/>
    </row>
    <row r="2189" ht="12.75">
      <c r="B2189" s="11"/>
    </row>
    <row r="2190" ht="12.75">
      <c r="B2190" s="11"/>
    </row>
    <row r="2191" ht="12.75">
      <c r="B2191" s="11"/>
    </row>
    <row r="2192" ht="12.75">
      <c r="B2192" s="11"/>
    </row>
    <row r="2193" ht="12.75">
      <c r="B2193" s="11"/>
    </row>
    <row r="2194" ht="12.75">
      <c r="B2194" s="11"/>
    </row>
    <row r="2195" ht="12.75">
      <c r="B2195" s="11"/>
    </row>
    <row r="2196" ht="12.75">
      <c r="B2196" s="11"/>
    </row>
    <row r="2197" ht="12.75">
      <c r="B2197" s="11"/>
    </row>
    <row r="2198" ht="12.75">
      <c r="B2198" s="11"/>
    </row>
    <row r="2199" ht="12.75">
      <c r="B2199" s="11"/>
    </row>
    <row r="2200" ht="12.75">
      <c r="B2200" s="11"/>
    </row>
    <row r="2201" ht="12.75">
      <c r="B2201" s="11"/>
    </row>
    <row r="2202" ht="12.75">
      <c r="B2202" s="11"/>
    </row>
    <row r="2203" ht="12.75">
      <c r="B2203" s="11"/>
    </row>
    <row r="2204" ht="12.75">
      <c r="B2204" s="11"/>
    </row>
    <row r="2205" ht="12.75">
      <c r="B2205" s="11"/>
    </row>
    <row r="2206" ht="12.75">
      <c r="B2206" s="11"/>
    </row>
    <row r="2207" ht="12.75">
      <c r="B2207" s="11"/>
    </row>
    <row r="2208" ht="12.75">
      <c r="B2208" s="11"/>
    </row>
    <row r="2209" ht="12.75">
      <c r="B2209" s="11"/>
    </row>
    <row r="2210" ht="12.75">
      <c r="B2210" s="11"/>
    </row>
    <row r="2211" ht="12.75">
      <c r="B2211" s="11"/>
    </row>
    <row r="2212" ht="12.75">
      <c r="B2212" s="11"/>
    </row>
    <row r="2213" ht="12.75">
      <c r="B2213" s="11"/>
    </row>
    <row r="2214" ht="12.75">
      <c r="B2214" s="11"/>
    </row>
    <row r="2215" ht="12.75">
      <c r="B2215" s="11"/>
    </row>
    <row r="2216" ht="12.75">
      <c r="B2216" s="11"/>
    </row>
    <row r="2217" ht="12.75">
      <c r="B2217" s="11"/>
    </row>
    <row r="2218" ht="12.75">
      <c r="B2218" s="11"/>
    </row>
    <row r="2219" ht="12.75">
      <c r="B2219" s="11"/>
    </row>
    <row r="2220" ht="12.75">
      <c r="B2220" s="11"/>
    </row>
    <row r="2221" ht="12.75">
      <c r="B2221" s="11"/>
    </row>
    <row r="2222" ht="12.75">
      <c r="B2222" s="11"/>
    </row>
    <row r="2223" ht="12.75">
      <c r="B2223" s="11"/>
    </row>
    <row r="2224" ht="12.75">
      <c r="B2224" s="11"/>
    </row>
    <row r="2225" ht="12.75">
      <c r="B2225" s="11"/>
    </row>
    <row r="2226" ht="12.75">
      <c r="B2226" s="11"/>
    </row>
    <row r="2227" ht="12.75">
      <c r="B2227" s="11"/>
    </row>
    <row r="2228" ht="12.75">
      <c r="B2228" s="11"/>
    </row>
    <row r="2229" ht="12.75">
      <c r="B2229" s="11"/>
    </row>
    <row r="2230" ht="12.75">
      <c r="B2230" s="11"/>
    </row>
    <row r="2231" ht="12.75">
      <c r="B2231" s="11"/>
    </row>
    <row r="2232" ht="12.75">
      <c r="B2232" s="11"/>
    </row>
    <row r="2233" ht="12.75">
      <c r="B2233" s="11"/>
    </row>
    <row r="2234" ht="12.75">
      <c r="B2234" s="11"/>
    </row>
    <row r="2235" ht="12.75">
      <c r="B2235" s="11"/>
    </row>
    <row r="2236" ht="12.75">
      <c r="B2236" s="11"/>
    </row>
    <row r="2237" ht="12.75">
      <c r="B2237" s="11"/>
    </row>
    <row r="2238" ht="12.75">
      <c r="B2238" s="11"/>
    </row>
    <row r="2239" ht="12.75">
      <c r="B2239" s="11"/>
    </row>
    <row r="2240" ht="12.75">
      <c r="B2240" s="11"/>
    </row>
    <row r="2241" ht="12.75">
      <c r="B2241" s="11"/>
    </row>
    <row r="2242" ht="12.75">
      <c r="B2242" s="11"/>
    </row>
    <row r="2243" ht="12.75">
      <c r="B2243" s="11"/>
    </row>
    <row r="2244" ht="12.75">
      <c r="B2244" s="11"/>
    </row>
    <row r="2245" ht="12.75">
      <c r="B2245" s="11"/>
    </row>
    <row r="2246" ht="12.75">
      <c r="B2246" s="11"/>
    </row>
    <row r="2247" ht="12.75">
      <c r="B2247" s="11"/>
    </row>
    <row r="2248" ht="12.75">
      <c r="B2248" s="11"/>
    </row>
    <row r="2249" ht="12.75">
      <c r="B2249" s="11"/>
    </row>
    <row r="2250" ht="12.75">
      <c r="B2250" s="11"/>
    </row>
    <row r="2251" ht="12.75">
      <c r="B2251" s="11"/>
    </row>
    <row r="2252" ht="12.75">
      <c r="B2252" s="11"/>
    </row>
    <row r="2253" ht="12.75">
      <c r="B2253" s="11"/>
    </row>
    <row r="2254" ht="12.75">
      <c r="B2254" s="11"/>
    </row>
    <row r="2255" ht="12.75">
      <c r="B2255" s="11"/>
    </row>
    <row r="2256" ht="12.75">
      <c r="B2256" s="11"/>
    </row>
    <row r="2257" ht="12.75">
      <c r="B2257" s="11"/>
    </row>
    <row r="2258" ht="12.75">
      <c r="B2258" s="11"/>
    </row>
    <row r="2259" ht="12.75">
      <c r="B2259" s="11"/>
    </row>
    <row r="2260" ht="12.75">
      <c r="B2260" s="11"/>
    </row>
    <row r="2261" ht="12.75">
      <c r="B2261" s="11"/>
    </row>
    <row r="2262" ht="12.75">
      <c r="B2262" s="11"/>
    </row>
    <row r="2263" ht="12.75">
      <c r="B2263" s="11"/>
    </row>
    <row r="2264" ht="12.75">
      <c r="B2264" s="11"/>
    </row>
    <row r="2265" ht="12.75">
      <c r="B2265" s="11"/>
    </row>
    <row r="2266" ht="12.75">
      <c r="B2266" s="11"/>
    </row>
    <row r="2267" ht="12.75">
      <c r="B2267" s="11"/>
    </row>
    <row r="2268" ht="12.75">
      <c r="B2268" s="11"/>
    </row>
    <row r="2269" ht="12.75">
      <c r="B2269" s="11"/>
    </row>
    <row r="2270" ht="12.75">
      <c r="B2270" s="11"/>
    </row>
    <row r="2271" ht="12.75">
      <c r="B2271" s="11"/>
    </row>
    <row r="2272" ht="12.75">
      <c r="B2272" s="11"/>
    </row>
    <row r="2273" ht="12.75">
      <c r="B2273" s="11"/>
    </row>
    <row r="2274" ht="12.75">
      <c r="B2274" s="11"/>
    </row>
    <row r="2275" ht="12.75">
      <c r="B2275" s="11"/>
    </row>
    <row r="2276" ht="12.75">
      <c r="B2276" s="11"/>
    </row>
    <row r="2277" ht="12.75">
      <c r="B2277" s="11"/>
    </row>
    <row r="2278" ht="12.75">
      <c r="B2278" s="11"/>
    </row>
    <row r="2279" ht="12.75">
      <c r="B2279" s="11"/>
    </row>
    <row r="2280" ht="12.75">
      <c r="B2280" s="11"/>
    </row>
    <row r="2281" ht="12.75">
      <c r="B2281" s="11"/>
    </row>
    <row r="2282" ht="12.75">
      <c r="B2282" s="11"/>
    </row>
    <row r="2283" ht="12.75">
      <c r="B2283" s="11"/>
    </row>
    <row r="2284" ht="12.75">
      <c r="B2284" s="11"/>
    </row>
    <row r="2285" ht="12.75">
      <c r="B2285" s="11"/>
    </row>
    <row r="2286" ht="12.75">
      <c r="B2286" s="11"/>
    </row>
    <row r="2287" ht="12.75">
      <c r="B2287" s="11"/>
    </row>
    <row r="2288" ht="12.75">
      <c r="B2288" s="11"/>
    </row>
    <row r="2289" ht="12.75">
      <c r="B2289" s="11"/>
    </row>
    <row r="2290" ht="12.75">
      <c r="B2290" s="11"/>
    </row>
    <row r="2291" ht="12.75">
      <c r="B2291" s="11"/>
    </row>
    <row r="2292" ht="12.75">
      <c r="B2292" s="11"/>
    </row>
    <row r="2293" ht="12.75">
      <c r="B2293" s="11"/>
    </row>
    <row r="2294" ht="12.75">
      <c r="B2294" s="11"/>
    </row>
    <row r="2295" ht="12.75">
      <c r="B2295" s="11"/>
    </row>
    <row r="2296" ht="12.75">
      <c r="B2296" s="11"/>
    </row>
    <row r="2297" ht="12.75">
      <c r="B2297" s="11"/>
    </row>
    <row r="2298" ht="12.75">
      <c r="B2298" s="11"/>
    </row>
    <row r="2299" ht="12.75">
      <c r="B2299" s="11"/>
    </row>
    <row r="2300" ht="12.75">
      <c r="B2300" s="11"/>
    </row>
    <row r="2301" ht="12.75">
      <c r="B2301" s="11"/>
    </row>
    <row r="2302" ht="12.75">
      <c r="B2302" s="11"/>
    </row>
    <row r="2303" ht="12.75">
      <c r="B2303" s="11"/>
    </row>
    <row r="2304" ht="12.75">
      <c r="B2304" s="11"/>
    </row>
    <row r="2305" ht="12.75">
      <c r="B2305" s="11"/>
    </row>
    <row r="2306" ht="12.75">
      <c r="B2306" s="11"/>
    </row>
    <row r="2307" ht="12.75">
      <c r="B2307" s="11"/>
    </row>
    <row r="2308" ht="12.75">
      <c r="B2308" s="11"/>
    </row>
    <row r="2309" ht="12.75">
      <c r="B2309" s="11"/>
    </row>
    <row r="2310" ht="12.75">
      <c r="B2310" s="11"/>
    </row>
    <row r="2311" ht="12.75">
      <c r="B2311" s="11"/>
    </row>
    <row r="2312" ht="12.75">
      <c r="B2312" s="11"/>
    </row>
    <row r="2313" ht="12.75">
      <c r="B2313" s="11"/>
    </row>
    <row r="2314" ht="12.75">
      <c r="B2314" s="11"/>
    </row>
    <row r="2315" ht="12.75">
      <c r="B2315" s="11"/>
    </row>
    <row r="2316" ht="12.75">
      <c r="B2316" s="11"/>
    </row>
    <row r="2317" ht="12.75">
      <c r="B2317" s="11"/>
    </row>
    <row r="2318" ht="12.75">
      <c r="B2318" s="11"/>
    </row>
    <row r="2319" ht="12.75">
      <c r="B2319" s="11"/>
    </row>
    <row r="2320" ht="12.75">
      <c r="B2320" s="11"/>
    </row>
    <row r="2321" ht="12.75">
      <c r="B2321" s="11"/>
    </row>
    <row r="2322" ht="12.75">
      <c r="B2322" s="11"/>
    </row>
    <row r="2323" ht="12.75">
      <c r="B2323" s="11"/>
    </row>
    <row r="2324" ht="12.75">
      <c r="B2324" s="11"/>
    </row>
    <row r="2325" ht="12.75">
      <c r="B2325" s="11"/>
    </row>
    <row r="2326" ht="12.75">
      <c r="B2326" s="11"/>
    </row>
    <row r="2327" ht="12.75">
      <c r="B2327" s="11"/>
    </row>
    <row r="2328" ht="12.75">
      <c r="B2328" s="11"/>
    </row>
    <row r="2329" ht="12.75">
      <c r="B2329" s="11"/>
    </row>
    <row r="2330" ht="12.75">
      <c r="B2330" s="11"/>
    </row>
    <row r="2331" ht="12.75">
      <c r="B2331" s="11"/>
    </row>
    <row r="2332" ht="12.75">
      <c r="B2332" s="11"/>
    </row>
    <row r="2333" ht="12.75">
      <c r="B2333" s="11"/>
    </row>
    <row r="2334" ht="12.75">
      <c r="B2334" s="11"/>
    </row>
    <row r="2335" ht="12.75">
      <c r="B2335" s="11"/>
    </row>
    <row r="2336" ht="12.75">
      <c r="B2336" s="11"/>
    </row>
    <row r="2337" ht="12.75">
      <c r="B2337" s="11"/>
    </row>
    <row r="2338" ht="12.75">
      <c r="B2338" s="11"/>
    </row>
    <row r="2339" ht="12.75">
      <c r="B2339" s="11"/>
    </row>
    <row r="2340" ht="12.75">
      <c r="B2340" s="11"/>
    </row>
    <row r="2341" ht="12.75">
      <c r="B2341" s="11"/>
    </row>
    <row r="2342" ht="12.75">
      <c r="B2342" s="11"/>
    </row>
    <row r="2343" ht="12.75">
      <c r="B2343" s="11"/>
    </row>
    <row r="2344" ht="12.75">
      <c r="B2344" s="11"/>
    </row>
    <row r="2345" ht="12.75">
      <c r="B2345" s="11"/>
    </row>
    <row r="2346" ht="12.75">
      <c r="B2346" s="11"/>
    </row>
    <row r="2347" ht="12.75">
      <c r="B2347" s="11"/>
    </row>
    <row r="2348" ht="12.75">
      <c r="B2348" s="11"/>
    </row>
    <row r="2349" ht="12.75">
      <c r="B2349" s="11"/>
    </row>
    <row r="2350" ht="12.75">
      <c r="B2350" s="11"/>
    </row>
    <row r="2351" ht="12.75">
      <c r="B2351" s="11"/>
    </row>
    <row r="2352" ht="12.75">
      <c r="B2352" s="11"/>
    </row>
    <row r="2353" ht="12.75">
      <c r="B2353" s="11"/>
    </row>
    <row r="2354" ht="12.75">
      <c r="B2354" s="11"/>
    </row>
    <row r="2355" ht="12.75">
      <c r="B2355" s="11"/>
    </row>
    <row r="2356" ht="12.75">
      <c r="B2356" s="11"/>
    </row>
    <row r="2357" ht="12.75">
      <c r="B2357" s="11"/>
    </row>
    <row r="2358" ht="12.75">
      <c r="B2358" s="11"/>
    </row>
    <row r="2359" ht="12.75">
      <c r="B2359" s="11"/>
    </row>
    <row r="2360" ht="12.75">
      <c r="B2360" s="11"/>
    </row>
    <row r="2361" ht="12.75">
      <c r="B2361" s="11"/>
    </row>
    <row r="2362" ht="12.75">
      <c r="B2362" s="11"/>
    </row>
    <row r="2363" ht="12.75">
      <c r="B2363" s="11"/>
    </row>
    <row r="2364" ht="12.75">
      <c r="B2364" s="11"/>
    </row>
    <row r="2365" ht="12.75">
      <c r="B2365" s="11"/>
    </row>
    <row r="2366" ht="12.75">
      <c r="B2366" s="11"/>
    </row>
    <row r="2367" ht="12.75">
      <c r="B2367" s="11"/>
    </row>
    <row r="2368" ht="12.75">
      <c r="B2368" s="11"/>
    </row>
    <row r="2369" ht="12.75">
      <c r="B2369" s="11"/>
    </row>
    <row r="2370" ht="12.75">
      <c r="B2370" s="11"/>
    </row>
    <row r="2371" ht="12.75">
      <c r="B2371" s="11"/>
    </row>
    <row r="2372" ht="12.75">
      <c r="B2372" s="11"/>
    </row>
    <row r="2373" ht="12.75">
      <c r="B2373" s="11"/>
    </row>
    <row r="2374" ht="12.75">
      <c r="B2374" s="11"/>
    </row>
    <row r="2375" ht="12.75">
      <c r="B2375" s="11"/>
    </row>
    <row r="2376" ht="12.75">
      <c r="B2376" s="11"/>
    </row>
    <row r="2377" ht="12.75">
      <c r="B2377" s="11"/>
    </row>
    <row r="2378" ht="12.75">
      <c r="B2378" s="11"/>
    </row>
    <row r="2379" ht="12.75">
      <c r="B2379" s="11"/>
    </row>
    <row r="2380" ht="12.75">
      <c r="B2380" s="11"/>
    </row>
    <row r="2381" ht="12.75">
      <c r="B2381" s="11"/>
    </row>
    <row r="2382" ht="12.75">
      <c r="B2382" s="11"/>
    </row>
    <row r="2383" ht="12.75">
      <c r="B2383" s="11"/>
    </row>
    <row r="2384" ht="12.75">
      <c r="B2384" s="11"/>
    </row>
    <row r="2385" ht="12.75">
      <c r="B2385" s="11"/>
    </row>
    <row r="2386" ht="12.75">
      <c r="B2386" s="11"/>
    </row>
    <row r="2387" ht="12.75">
      <c r="B2387" s="11"/>
    </row>
    <row r="2388" ht="12.75">
      <c r="B2388" s="11"/>
    </row>
    <row r="2389" ht="12.75">
      <c r="B2389" s="11"/>
    </row>
    <row r="2390" ht="12.75">
      <c r="B2390" s="11"/>
    </row>
    <row r="2391" ht="12.75">
      <c r="B2391" s="11"/>
    </row>
    <row r="2392" ht="12.75">
      <c r="B2392" s="11"/>
    </row>
    <row r="2393" ht="12.75">
      <c r="B2393" s="11"/>
    </row>
    <row r="2394" ht="12.75">
      <c r="B2394" s="11"/>
    </row>
    <row r="2395" ht="12.75">
      <c r="B2395" s="11"/>
    </row>
    <row r="2396" ht="12.75">
      <c r="B2396" s="11"/>
    </row>
    <row r="2397" ht="12.75">
      <c r="B2397" s="11"/>
    </row>
    <row r="2398" ht="12.75">
      <c r="B2398" s="11"/>
    </row>
    <row r="2399" ht="12.75">
      <c r="B2399" s="11"/>
    </row>
    <row r="2400" ht="12.75">
      <c r="B2400" s="11"/>
    </row>
    <row r="2401" ht="12.75">
      <c r="B2401" s="11"/>
    </row>
    <row r="2402" ht="12.75">
      <c r="B2402" s="11"/>
    </row>
    <row r="2403" ht="12.75">
      <c r="B2403" s="11"/>
    </row>
    <row r="2404" ht="12.75">
      <c r="B2404" s="11"/>
    </row>
    <row r="2405" ht="12.75">
      <c r="B2405" s="11"/>
    </row>
    <row r="2406" ht="12.75">
      <c r="B2406" s="11"/>
    </row>
    <row r="2407" ht="12.75">
      <c r="B2407" s="11"/>
    </row>
    <row r="2408" ht="12.75">
      <c r="B2408" s="11"/>
    </row>
    <row r="2409" ht="12.75">
      <c r="B2409" s="11"/>
    </row>
    <row r="2410" ht="12.75">
      <c r="B2410" s="11"/>
    </row>
    <row r="2411" ht="12.75">
      <c r="B2411" s="11"/>
    </row>
    <row r="2412" ht="12.75">
      <c r="B2412" s="11"/>
    </row>
    <row r="2413" ht="12.75">
      <c r="B2413" s="11"/>
    </row>
    <row r="2414" ht="12.75">
      <c r="B2414" s="11"/>
    </row>
    <row r="2415" ht="12.75">
      <c r="B2415" s="11"/>
    </row>
    <row r="2416" ht="12.75">
      <c r="B2416" s="11"/>
    </row>
    <row r="2417" ht="12.75">
      <c r="B2417" s="11"/>
    </row>
    <row r="2418" ht="12.75">
      <c r="B2418" s="11"/>
    </row>
    <row r="2419" ht="12.75">
      <c r="B2419" s="11"/>
    </row>
    <row r="2420" ht="12.75">
      <c r="B2420" s="11"/>
    </row>
    <row r="2421" ht="12.75">
      <c r="B2421" s="11"/>
    </row>
    <row r="2422" ht="12.75">
      <c r="B2422" s="11"/>
    </row>
    <row r="2423" ht="12.75">
      <c r="B2423" s="11"/>
    </row>
    <row r="2424" ht="12.75">
      <c r="B2424" s="11"/>
    </row>
    <row r="2425" ht="12.75">
      <c r="B2425" s="11"/>
    </row>
    <row r="2426" ht="12.75">
      <c r="B2426" s="11"/>
    </row>
    <row r="2427" ht="12.75">
      <c r="B2427" s="11"/>
    </row>
    <row r="2428" ht="12.75">
      <c r="B2428" s="11"/>
    </row>
    <row r="2429" ht="12.75">
      <c r="B2429" s="11"/>
    </row>
    <row r="2430" ht="12.75">
      <c r="B2430" s="11"/>
    </row>
    <row r="2431" ht="12.75">
      <c r="B2431" s="11"/>
    </row>
    <row r="2432" ht="12.75">
      <c r="B2432" s="11"/>
    </row>
    <row r="2433" ht="12.75">
      <c r="B2433" s="11"/>
    </row>
    <row r="2434" ht="12.75">
      <c r="B2434" s="11"/>
    </row>
    <row r="2435" ht="12.75">
      <c r="B2435" s="11"/>
    </row>
    <row r="2436" ht="12.75">
      <c r="B2436" s="11"/>
    </row>
    <row r="2437" ht="12.75">
      <c r="B2437" s="11"/>
    </row>
    <row r="2438" ht="12.75">
      <c r="B2438" s="11"/>
    </row>
    <row r="2439" ht="12.75">
      <c r="B2439" s="11"/>
    </row>
    <row r="2440" ht="12.75">
      <c r="B2440" s="11"/>
    </row>
    <row r="2441" ht="12.75">
      <c r="B2441" s="11"/>
    </row>
    <row r="2442" ht="12.75">
      <c r="B2442" s="11"/>
    </row>
    <row r="2443" ht="12.75">
      <c r="B2443" s="11"/>
    </row>
    <row r="2444" ht="12.75">
      <c r="B2444" s="11"/>
    </row>
    <row r="2445" ht="12.75">
      <c r="B2445" s="11"/>
    </row>
    <row r="2446" ht="12.75">
      <c r="B2446" s="11"/>
    </row>
    <row r="2447" ht="12.75">
      <c r="B2447" s="11"/>
    </row>
    <row r="2448" ht="12.75">
      <c r="B2448" s="11"/>
    </row>
    <row r="2449" ht="12.75">
      <c r="B2449" s="11"/>
    </row>
    <row r="2450" ht="12.75">
      <c r="B2450" s="11"/>
    </row>
    <row r="2451" ht="12.75">
      <c r="B2451" s="11"/>
    </row>
    <row r="2452" ht="12.75">
      <c r="B2452" s="11"/>
    </row>
    <row r="2453" ht="12.75">
      <c r="B2453" s="11"/>
    </row>
    <row r="2454" ht="12.75">
      <c r="B2454" s="11"/>
    </row>
    <row r="2455" ht="12.75">
      <c r="B2455" s="11"/>
    </row>
    <row r="2456" ht="12.75">
      <c r="B2456" s="11"/>
    </row>
    <row r="2457" ht="12.75">
      <c r="B2457" s="11"/>
    </row>
    <row r="2458" ht="12.75">
      <c r="B2458" s="11"/>
    </row>
    <row r="2459" ht="12.75">
      <c r="B2459" s="11"/>
    </row>
    <row r="2460" ht="12.75">
      <c r="B2460" s="11"/>
    </row>
    <row r="2461" ht="12.75">
      <c r="B2461" s="11"/>
    </row>
    <row r="2462" ht="12.75">
      <c r="B2462" s="11"/>
    </row>
    <row r="2463" ht="12.75">
      <c r="B2463" s="11"/>
    </row>
    <row r="2464" ht="12.75">
      <c r="B2464" s="11"/>
    </row>
    <row r="2465" ht="12.75">
      <c r="B2465" s="11"/>
    </row>
    <row r="2466" ht="12.75">
      <c r="B2466" s="11"/>
    </row>
    <row r="2467" ht="12.75">
      <c r="B2467" s="11"/>
    </row>
    <row r="2468" ht="12.75">
      <c r="B2468" s="11"/>
    </row>
    <row r="2469" ht="12.75">
      <c r="B2469" s="11"/>
    </row>
    <row r="2470" ht="12.75">
      <c r="B2470" s="11"/>
    </row>
    <row r="2471" ht="12.75">
      <c r="B2471" s="11"/>
    </row>
    <row r="2472" ht="12.75">
      <c r="B2472" s="11"/>
    </row>
    <row r="2473" ht="12.75">
      <c r="B2473" s="11"/>
    </row>
    <row r="2474" ht="12.75">
      <c r="B2474" s="11"/>
    </row>
    <row r="2475" ht="12.75">
      <c r="B2475" s="11"/>
    </row>
    <row r="2476" ht="12.75">
      <c r="B2476" s="11"/>
    </row>
    <row r="2477" ht="12.75">
      <c r="B2477" s="11"/>
    </row>
    <row r="2478" ht="12.75">
      <c r="B2478" s="11"/>
    </row>
    <row r="2479" ht="12.75">
      <c r="B2479" s="11"/>
    </row>
    <row r="2480" ht="12.75">
      <c r="B2480" s="11"/>
    </row>
    <row r="2481" ht="12.75">
      <c r="B2481" s="11"/>
    </row>
    <row r="2482" ht="12.75">
      <c r="B2482" s="11"/>
    </row>
    <row r="2483" ht="12.75">
      <c r="B2483" s="11"/>
    </row>
    <row r="2484" ht="12.75">
      <c r="B2484" s="11"/>
    </row>
    <row r="2485" ht="12.75">
      <c r="B2485" s="11"/>
    </row>
    <row r="2486" ht="12.75">
      <c r="B2486" s="11"/>
    </row>
    <row r="2487" ht="12.75">
      <c r="B2487" s="11"/>
    </row>
    <row r="2488" ht="12.75">
      <c r="B2488" s="11"/>
    </row>
    <row r="2489" ht="12.75">
      <c r="B2489" s="11"/>
    </row>
    <row r="2490" ht="12.75">
      <c r="B2490" s="11"/>
    </row>
    <row r="2491" ht="12.75">
      <c r="B2491" s="11"/>
    </row>
    <row r="2492" ht="12.75">
      <c r="B2492" s="11"/>
    </row>
    <row r="2493" ht="12.75">
      <c r="B2493" s="11"/>
    </row>
    <row r="2494" ht="12.75">
      <c r="B2494" s="11"/>
    </row>
    <row r="2495" ht="12.75">
      <c r="B2495" s="11"/>
    </row>
    <row r="2496" ht="12.75">
      <c r="B2496" s="11"/>
    </row>
    <row r="2497" ht="12.75">
      <c r="B2497" s="11"/>
    </row>
    <row r="2498" ht="12.75">
      <c r="B2498" s="11"/>
    </row>
    <row r="2499" ht="12.75">
      <c r="B2499" s="11"/>
    </row>
    <row r="2500" ht="12.75">
      <c r="B2500" s="11"/>
    </row>
    <row r="2501" ht="12.75">
      <c r="B2501" s="11"/>
    </row>
    <row r="2502" ht="12.75">
      <c r="B2502" s="11"/>
    </row>
    <row r="2503" ht="12.75">
      <c r="B2503" s="11"/>
    </row>
    <row r="2504" ht="12.75">
      <c r="B2504" s="11"/>
    </row>
    <row r="2505" ht="12.75">
      <c r="B2505" s="11"/>
    </row>
    <row r="2506" ht="12.75">
      <c r="B2506" s="11"/>
    </row>
    <row r="2507" ht="12.75">
      <c r="B2507" s="11"/>
    </row>
    <row r="2508" ht="12.75">
      <c r="B2508" s="11"/>
    </row>
    <row r="2509" ht="12.75">
      <c r="B2509" s="11"/>
    </row>
    <row r="2510" ht="12.75">
      <c r="B2510" s="11"/>
    </row>
    <row r="2511" ht="12.75">
      <c r="B2511" s="11"/>
    </row>
    <row r="2512" ht="12.75">
      <c r="B2512" s="11"/>
    </row>
    <row r="2513" ht="12.75">
      <c r="B2513" s="11"/>
    </row>
    <row r="2514" ht="12.75">
      <c r="B2514" s="11"/>
    </row>
    <row r="2515" ht="12.75">
      <c r="B2515" s="11"/>
    </row>
    <row r="2516" ht="12.75">
      <c r="B2516" s="11"/>
    </row>
    <row r="2517" ht="12.75">
      <c r="B2517" s="11"/>
    </row>
    <row r="2518" ht="12.75">
      <c r="B2518" s="11"/>
    </row>
    <row r="2519" ht="12.75">
      <c r="B2519" s="11"/>
    </row>
    <row r="2520" ht="12.75">
      <c r="B2520" s="11"/>
    </row>
    <row r="2521" ht="12.75">
      <c r="B2521" s="11"/>
    </row>
    <row r="2522" ht="12.75">
      <c r="B2522" s="11"/>
    </row>
    <row r="2523" ht="12.75">
      <c r="B2523" s="11"/>
    </row>
    <row r="2524" ht="12.75">
      <c r="B2524" s="11"/>
    </row>
    <row r="2525" ht="12.75">
      <c r="B2525" s="11"/>
    </row>
    <row r="2526" ht="12.75">
      <c r="B2526" s="11"/>
    </row>
    <row r="2527" ht="12.75">
      <c r="B2527" s="11"/>
    </row>
    <row r="2528" ht="12.75">
      <c r="B2528" s="11"/>
    </row>
    <row r="2529" ht="12.75">
      <c r="B2529" s="11"/>
    </row>
    <row r="2530" ht="12.75">
      <c r="B2530" s="11"/>
    </row>
    <row r="2531" ht="12.75">
      <c r="B2531" s="11"/>
    </row>
    <row r="2532" ht="12.75">
      <c r="B2532" s="11"/>
    </row>
    <row r="2533" ht="12.75">
      <c r="B2533" s="11"/>
    </row>
    <row r="2534" ht="12.75">
      <c r="B2534" s="11"/>
    </row>
    <row r="2535" ht="12.75">
      <c r="B2535" s="11"/>
    </row>
    <row r="2536" ht="12.75">
      <c r="B2536" s="11"/>
    </row>
    <row r="2537" ht="12.75">
      <c r="B2537" s="11"/>
    </row>
    <row r="2538" ht="12.75">
      <c r="B2538" s="11"/>
    </row>
    <row r="2539" ht="12.75">
      <c r="B2539" s="11"/>
    </row>
    <row r="2540" ht="12.75">
      <c r="B2540" s="11"/>
    </row>
    <row r="2541" ht="12.75">
      <c r="B2541" s="11"/>
    </row>
    <row r="2542" ht="12.75">
      <c r="B2542" s="11"/>
    </row>
    <row r="2543" ht="12.75">
      <c r="B2543" s="11"/>
    </row>
    <row r="2544" ht="12.75">
      <c r="B2544" s="11"/>
    </row>
    <row r="2545" ht="12.75">
      <c r="B2545" s="11"/>
    </row>
    <row r="2546" ht="12.75">
      <c r="B2546" s="11"/>
    </row>
    <row r="2547" ht="12.75">
      <c r="B2547" s="11"/>
    </row>
    <row r="2548" ht="12.75">
      <c r="B2548" s="11"/>
    </row>
    <row r="2549" ht="12.75">
      <c r="B2549" s="11"/>
    </row>
    <row r="2550" ht="12.75">
      <c r="B2550" s="11"/>
    </row>
    <row r="2551" ht="12.75">
      <c r="B2551" s="11"/>
    </row>
    <row r="2552" ht="12.75">
      <c r="B2552" s="11"/>
    </row>
    <row r="2553" ht="12.75">
      <c r="B2553" s="11"/>
    </row>
    <row r="2554" ht="12.75">
      <c r="B2554" s="11"/>
    </row>
    <row r="2555" ht="12.75">
      <c r="B2555" s="11"/>
    </row>
    <row r="2556" ht="12.75">
      <c r="B2556" s="11"/>
    </row>
    <row r="2557" ht="12.75">
      <c r="B2557" s="11"/>
    </row>
    <row r="2558" ht="12.75">
      <c r="B2558" s="11"/>
    </row>
    <row r="2559" ht="12.75">
      <c r="B2559" s="11"/>
    </row>
    <row r="2560" ht="12.75">
      <c r="B2560" s="11"/>
    </row>
    <row r="2561" ht="12.75">
      <c r="B2561" s="11"/>
    </row>
    <row r="2562" ht="12.75">
      <c r="B2562" s="11"/>
    </row>
    <row r="2563" ht="12.75">
      <c r="B2563" s="11"/>
    </row>
    <row r="2564" ht="12.75">
      <c r="B2564" s="11"/>
    </row>
    <row r="2565" ht="12.75">
      <c r="B2565" s="11"/>
    </row>
    <row r="2566" ht="12.75">
      <c r="B2566" s="11"/>
    </row>
    <row r="2567" ht="12.75">
      <c r="B2567" s="11"/>
    </row>
    <row r="2568" ht="12.75">
      <c r="B2568" s="11"/>
    </row>
    <row r="2569" ht="12.75">
      <c r="B2569" s="11"/>
    </row>
    <row r="2570" ht="12.75">
      <c r="B2570" s="11"/>
    </row>
    <row r="2571" ht="12.75">
      <c r="B2571" s="11"/>
    </row>
    <row r="2572" ht="12.75">
      <c r="B2572" s="11"/>
    </row>
    <row r="2573" ht="12.75">
      <c r="B2573" s="11"/>
    </row>
    <row r="2574" ht="12.75">
      <c r="B2574" s="11"/>
    </row>
    <row r="2575" ht="12.75">
      <c r="B2575" s="11"/>
    </row>
    <row r="2576" ht="12.75">
      <c r="B2576" s="11"/>
    </row>
    <row r="2577" ht="12.75">
      <c r="B2577" s="11"/>
    </row>
    <row r="2578" ht="12.75">
      <c r="B2578" s="11"/>
    </row>
    <row r="2579" ht="12.75">
      <c r="B2579" s="11"/>
    </row>
    <row r="2580" ht="12.75">
      <c r="B2580" s="11"/>
    </row>
    <row r="2581" ht="12.75">
      <c r="B2581" s="11"/>
    </row>
    <row r="2582" ht="12.75">
      <c r="B2582" s="11"/>
    </row>
    <row r="2583" ht="12.75">
      <c r="B2583" s="11"/>
    </row>
    <row r="2584" ht="12.75">
      <c r="B2584" s="11"/>
    </row>
    <row r="2585" ht="12.75">
      <c r="B2585" s="11"/>
    </row>
    <row r="2586" ht="12.75">
      <c r="B2586" s="11"/>
    </row>
    <row r="2587" ht="12.75">
      <c r="B2587" s="11"/>
    </row>
    <row r="2588" ht="12.75">
      <c r="B2588" s="11"/>
    </row>
    <row r="2589" ht="12.75">
      <c r="B2589" s="11"/>
    </row>
    <row r="2590" ht="12.75">
      <c r="B2590" s="11"/>
    </row>
    <row r="2591" ht="12.75">
      <c r="B2591" s="11"/>
    </row>
    <row r="2592" ht="12.75">
      <c r="B2592" s="11"/>
    </row>
    <row r="2593" ht="12.75">
      <c r="B2593" s="11"/>
    </row>
    <row r="2594" ht="12.75">
      <c r="B2594" s="11"/>
    </row>
    <row r="2595" ht="12.75">
      <c r="B2595" s="11"/>
    </row>
    <row r="2596" ht="12.75">
      <c r="B2596" s="11"/>
    </row>
    <row r="2597" ht="12.75">
      <c r="B2597" s="11"/>
    </row>
    <row r="2598" ht="12.75">
      <c r="B2598" s="11"/>
    </row>
    <row r="2599" ht="12.75">
      <c r="B2599" s="11"/>
    </row>
    <row r="2600" ht="12.75">
      <c r="B2600" s="11"/>
    </row>
    <row r="2601" ht="12.75">
      <c r="B2601" s="11"/>
    </row>
    <row r="2602" ht="12.75">
      <c r="B2602" s="11"/>
    </row>
    <row r="2603" ht="12.75">
      <c r="B2603" s="11"/>
    </row>
    <row r="2604" ht="12.75">
      <c r="B2604" s="11"/>
    </row>
    <row r="2605" ht="12.75">
      <c r="B2605" s="11"/>
    </row>
    <row r="2606" ht="12.75">
      <c r="B2606" s="11"/>
    </row>
    <row r="2607" ht="12.75">
      <c r="B2607" s="11"/>
    </row>
    <row r="2608" ht="12.75">
      <c r="B2608" s="11"/>
    </row>
    <row r="2609" ht="12.75">
      <c r="B2609" s="11"/>
    </row>
    <row r="2610" ht="12.75">
      <c r="B2610" s="11"/>
    </row>
    <row r="2611" ht="12.75">
      <c r="B2611" s="11"/>
    </row>
    <row r="2612" ht="12.75">
      <c r="B2612" s="11"/>
    </row>
    <row r="2613" ht="12.75">
      <c r="B2613" s="11"/>
    </row>
    <row r="2614" ht="12.75">
      <c r="B2614" s="11"/>
    </row>
    <row r="2615" ht="12.75">
      <c r="B2615" s="11"/>
    </row>
    <row r="2616" ht="12.75">
      <c r="B2616" s="11"/>
    </row>
    <row r="2617" ht="12.75">
      <c r="B2617" s="11"/>
    </row>
    <row r="2618" ht="12.75">
      <c r="B2618" s="11"/>
    </row>
    <row r="2619" ht="12.75">
      <c r="B2619" s="11"/>
    </row>
    <row r="2620" ht="12.75">
      <c r="B2620" s="11"/>
    </row>
    <row r="2621" ht="12.75">
      <c r="B2621" s="11"/>
    </row>
    <row r="2622" ht="12.75">
      <c r="B2622" s="11"/>
    </row>
    <row r="2623" ht="12.75">
      <c r="B2623" s="11"/>
    </row>
    <row r="2624" ht="12.75">
      <c r="B2624" s="11"/>
    </row>
    <row r="2625" ht="12.75">
      <c r="B2625" s="11"/>
    </row>
    <row r="2626" ht="12.75">
      <c r="B2626" s="11"/>
    </row>
    <row r="2627" ht="12.75">
      <c r="B2627" s="11"/>
    </row>
    <row r="2628" ht="12.75">
      <c r="B2628" s="11"/>
    </row>
    <row r="2629" ht="12.75">
      <c r="B2629" s="11"/>
    </row>
    <row r="2630" ht="12.75">
      <c r="B2630" s="11"/>
    </row>
    <row r="2631" ht="12.75">
      <c r="B2631" s="11"/>
    </row>
    <row r="2632" ht="12.75">
      <c r="B2632" s="11"/>
    </row>
    <row r="2633" ht="12.75">
      <c r="B2633" s="11"/>
    </row>
    <row r="2634" ht="12.75">
      <c r="B2634" s="11"/>
    </row>
    <row r="2635" ht="12.75">
      <c r="B2635" s="11"/>
    </row>
    <row r="2636" ht="12.75">
      <c r="B2636" s="11"/>
    </row>
    <row r="2637" ht="12.75">
      <c r="B2637" s="11"/>
    </row>
    <row r="2638" ht="12.75">
      <c r="B2638" s="11"/>
    </row>
    <row r="2639" ht="12.75">
      <c r="B2639" s="11"/>
    </row>
    <row r="2640" ht="12.75">
      <c r="B2640" s="11"/>
    </row>
    <row r="2641" ht="12.75">
      <c r="B2641" s="11"/>
    </row>
    <row r="2642" ht="12.75">
      <c r="B2642" s="11"/>
    </row>
    <row r="2643" ht="12.75">
      <c r="B2643" s="11"/>
    </row>
    <row r="2644" ht="12.75">
      <c r="B2644" s="11"/>
    </row>
    <row r="2645" ht="12.75">
      <c r="B2645" s="11"/>
    </row>
    <row r="2646" ht="12.75">
      <c r="B2646" s="11"/>
    </row>
    <row r="2647" ht="12.75">
      <c r="B2647" s="11"/>
    </row>
    <row r="2648" ht="12.75">
      <c r="B2648" s="11"/>
    </row>
    <row r="2649" ht="12.75">
      <c r="B2649" s="11"/>
    </row>
    <row r="2650" ht="12.75">
      <c r="B2650" s="11"/>
    </row>
    <row r="2651" ht="12.75">
      <c r="B2651" s="11"/>
    </row>
    <row r="2652" ht="12.75">
      <c r="B2652" s="11"/>
    </row>
    <row r="2653" ht="12.75">
      <c r="B2653" s="11"/>
    </row>
    <row r="2654" ht="12.75">
      <c r="B2654" s="11"/>
    </row>
    <row r="2655" ht="12.75">
      <c r="B2655" s="11"/>
    </row>
    <row r="2656" ht="12.75">
      <c r="B2656" s="11"/>
    </row>
    <row r="2657" ht="12.75">
      <c r="B2657" s="11"/>
    </row>
    <row r="2658" ht="12.75">
      <c r="B2658" s="11"/>
    </row>
    <row r="2659" ht="12.75">
      <c r="B2659" s="11"/>
    </row>
    <row r="2660" ht="12.75">
      <c r="B2660" s="11"/>
    </row>
    <row r="2661" ht="12.75">
      <c r="B2661" s="11"/>
    </row>
    <row r="2662" ht="12.75">
      <c r="B2662" s="11"/>
    </row>
    <row r="2663" ht="12.75">
      <c r="B2663" s="11"/>
    </row>
    <row r="2664" ht="12.75">
      <c r="B2664" s="11"/>
    </row>
    <row r="2665" ht="12.75">
      <c r="B2665" s="11"/>
    </row>
    <row r="2666" ht="12.75">
      <c r="B2666" s="11"/>
    </row>
    <row r="2667" ht="12.75">
      <c r="B2667" s="11"/>
    </row>
    <row r="2668" ht="12.75">
      <c r="B2668" s="11"/>
    </row>
    <row r="2669" ht="12.75">
      <c r="B2669" s="11"/>
    </row>
    <row r="2670" ht="12.75">
      <c r="B2670" s="11"/>
    </row>
    <row r="2671" ht="12.75">
      <c r="B2671" s="11"/>
    </row>
    <row r="2672" ht="12.75">
      <c r="B2672" s="11"/>
    </row>
    <row r="2673" ht="12.75">
      <c r="B2673" s="11"/>
    </row>
    <row r="2674" ht="12.75">
      <c r="B2674" s="11"/>
    </row>
    <row r="2675" ht="12.75">
      <c r="B2675" s="11"/>
    </row>
    <row r="2676" ht="12.75">
      <c r="B2676" s="11"/>
    </row>
    <row r="2677" ht="12.75">
      <c r="B2677" s="11"/>
    </row>
    <row r="2678" ht="12.75">
      <c r="B2678" s="11"/>
    </row>
    <row r="2679" ht="12.75">
      <c r="B2679" s="11"/>
    </row>
    <row r="2680" ht="12.75">
      <c r="B2680" s="11"/>
    </row>
    <row r="2681" ht="12.75">
      <c r="B2681" s="11"/>
    </row>
    <row r="2682" ht="12.75">
      <c r="B2682" s="11"/>
    </row>
    <row r="2683" ht="12.75">
      <c r="B2683" s="11"/>
    </row>
    <row r="2684" ht="12.75">
      <c r="B2684" s="11"/>
    </row>
    <row r="2685" ht="12.75">
      <c r="B2685" s="11"/>
    </row>
    <row r="2686" ht="12.75">
      <c r="B2686" s="11"/>
    </row>
    <row r="2687" ht="12.75">
      <c r="B2687" s="11"/>
    </row>
    <row r="2688" ht="12.75">
      <c r="B2688" s="11"/>
    </row>
    <row r="2689" ht="12.75">
      <c r="B2689" s="11"/>
    </row>
    <row r="2690" ht="12.75">
      <c r="B2690" s="11"/>
    </row>
    <row r="2691" ht="12.75">
      <c r="B2691" s="11"/>
    </row>
    <row r="2692" ht="12.75">
      <c r="B2692" s="11"/>
    </row>
    <row r="2693" ht="12.75">
      <c r="B2693" s="11"/>
    </row>
    <row r="2694" ht="12.75">
      <c r="B2694" s="11"/>
    </row>
    <row r="2695" ht="12.75">
      <c r="B2695" s="11"/>
    </row>
    <row r="2696" ht="12.75">
      <c r="B2696" s="11"/>
    </row>
    <row r="2697" ht="12.75">
      <c r="B2697" s="11"/>
    </row>
    <row r="2698" ht="12.75">
      <c r="B2698" s="11"/>
    </row>
    <row r="2699" ht="12.75">
      <c r="B2699" s="11"/>
    </row>
    <row r="2700" ht="12.75">
      <c r="B2700" s="11"/>
    </row>
    <row r="2701" ht="12.75">
      <c r="B2701" s="11"/>
    </row>
    <row r="2702" ht="12.75">
      <c r="B2702" s="11"/>
    </row>
    <row r="2703" ht="12.75">
      <c r="B2703" s="11"/>
    </row>
    <row r="2704" ht="12.75">
      <c r="B2704" s="11"/>
    </row>
    <row r="2705" ht="12.75">
      <c r="B2705" s="11"/>
    </row>
    <row r="2706" ht="12.75">
      <c r="B2706" s="11"/>
    </row>
    <row r="2707" ht="12.75">
      <c r="B2707" s="11"/>
    </row>
    <row r="2708" ht="12.75">
      <c r="B2708" s="11"/>
    </row>
    <row r="2709" ht="12.75">
      <c r="B2709" s="11"/>
    </row>
    <row r="2710" ht="12.75">
      <c r="B2710" s="11"/>
    </row>
    <row r="2711" ht="12.75">
      <c r="B2711" s="11"/>
    </row>
    <row r="2712" ht="12.75">
      <c r="B2712" s="11"/>
    </row>
    <row r="2713" ht="12.75">
      <c r="B2713" s="11"/>
    </row>
    <row r="2714" ht="12.75">
      <c r="B2714" s="11"/>
    </row>
    <row r="2715" ht="12.75">
      <c r="B2715" s="11"/>
    </row>
    <row r="2716" ht="12.75">
      <c r="B2716" s="11"/>
    </row>
    <row r="2717" ht="12.75">
      <c r="B2717" s="11"/>
    </row>
    <row r="2718" ht="12.75">
      <c r="B2718" s="11"/>
    </row>
    <row r="2719" ht="12.75">
      <c r="B2719" s="11"/>
    </row>
    <row r="2720" ht="12.75">
      <c r="B2720" s="11"/>
    </row>
    <row r="2721" ht="12.75">
      <c r="B2721" s="11"/>
    </row>
    <row r="2722" ht="12.75">
      <c r="B2722" s="11"/>
    </row>
    <row r="2723" ht="12.75">
      <c r="B2723" s="11"/>
    </row>
    <row r="2724" ht="12.75">
      <c r="B2724" s="11"/>
    </row>
    <row r="2725" ht="12.75">
      <c r="B2725" s="11"/>
    </row>
    <row r="2726" ht="12.75">
      <c r="B2726" s="11"/>
    </row>
    <row r="2727" ht="12.75">
      <c r="B2727" s="11"/>
    </row>
    <row r="2728" ht="12.75">
      <c r="B2728" s="11"/>
    </row>
    <row r="2729" ht="12.75">
      <c r="B2729" s="11"/>
    </row>
    <row r="2730" ht="12.75">
      <c r="B2730" s="11"/>
    </row>
    <row r="2731" ht="12.75">
      <c r="B2731" s="11"/>
    </row>
    <row r="2732" ht="12.75">
      <c r="B2732" s="11"/>
    </row>
    <row r="2733" ht="12.75">
      <c r="B2733" s="11"/>
    </row>
    <row r="2734" ht="12.75">
      <c r="B2734" s="11"/>
    </row>
    <row r="2735" ht="12.75">
      <c r="B2735" s="11"/>
    </row>
    <row r="2736" ht="12.75">
      <c r="B2736" s="11"/>
    </row>
    <row r="2737" ht="12.75">
      <c r="B2737" s="11"/>
    </row>
    <row r="2738" ht="12.75">
      <c r="B2738" s="11"/>
    </row>
    <row r="2739" ht="12.75">
      <c r="B2739" s="11"/>
    </row>
    <row r="2740" ht="12.75">
      <c r="B2740" s="11"/>
    </row>
    <row r="2741" ht="12.75">
      <c r="B2741" s="11"/>
    </row>
    <row r="2742" ht="12.75">
      <c r="B2742" s="11"/>
    </row>
    <row r="2743" ht="12.75">
      <c r="B2743" s="11"/>
    </row>
    <row r="2744" ht="12.75">
      <c r="B2744" s="11"/>
    </row>
    <row r="2745" ht="12.75">
      <c r="B2745" s="11"/>
    </row>
    <row r="2746" ht="12.75">
      <c r="B2746" s="11"/>
    </row>
    <row r="2747" ht="12.75">
      <c r="B2747" s="11"/>
    </row>
    <row r="2748" ht="12.75">
      <c r="B2748" s="11"/>
    </row>
    <row r="2749" ht="12.75">
      <c r="B2749" s="11"/>
    </row>
    <row r="2750" ht="12.75">
      <c r="B2750" s="11"/>
    </row>
    <row r="2751" ht="12.75">
      <c r="B2751" s="11"/>
    </row>
    <row r="2752" ht="12.75">
      <c r="B2752" s="11"/>
    </row>
    <row r="2753" ht="12.75">
      <c r="B2753" s="11"/>
    </row>
    <row r="2754" ht="12.75">
      <c r="B2754" s="11"/>
    </row>
    <row r="2755" ht="12.75">
      <c r="B2755" s="11"/>
    </row>
    <row r="2756" ht="12.75">
      <c r="B2756" s="11"/>
    </row>
    <row r="2757" ht="12.75">
      <c r="B2757" s="11"/>
    </row>
    <row r="2758" ht="12.75">
      <c r="B2758" s="11"/>
    </row>
    <row r="2759" ht="12.75">
      <c r="B2759" s="11"/>
    </row>
    <row r="2760" ht="12.75">
      <c r="B2760" s="11"/>
    </row>
    <row r="2761" ht="12.75">
      <c r="B2761" s="11"/>
    </row>
    <row r="2762" ht="12.75">
      <c r="B2762" s="11"/>
    </row>
    <row r="2763" ht="12.75">
      <c r="B2763" s="11"/>
    </row>
    <row r="2764" ht="12.75">
      <c r="B2764" s="11"/>
    </row>
    <row r="2765" ht="12.75">
      <c r="B2765" s="11"/>
    </row>
    <row r="2766" ht="12.75">
      <c r="B2766" s="11"/>
    </row>
    <row r="2767" ht="12.75">
      <c r="B2767" s="11"/>
    </row>
    <row r="2768" ht="12.75">
      <c r="B2768" s="11"/>
    </row>
    <row r="2769" ht="12.75">
      <c r="B2769" s="11"/>
    </row>
    <row r="2770" ht="12.75">
      <c r="B2770" s="11"/>
    </row>
    <row r="2771" ht="12.75">
      <c r="B2771" s="11"/>
    </row>
    <row r="2772" ht="12.75">
      <c r="B2772" s="11"/>
    </row>
    <row r="2773" ht="12.75">
      <c r="B2773" s="11"/>
    </row>
    <row r="2774" ht="12.75">
      <c r="B2774" s="11"/>
    </row>
    <row r="2775" ht="12.75">
      <c r="B2775" s="11"/>
    </row>
    <row r="2776" ht="12.75">
      <c r="B2776" s="11"/>
    </row>
    <row r="2777" ht="12.75">
      <c r="B2777" s="11"/>
    </row>
    <row r="2778" ht="12.75">
      <c r="B2778" s="11"/>
    </row>
    <row r="2779" ht="12.75">
      <c r="B2779" s="11"/>
    </row>
    <row r="2780" ht="12.75">
      <c r="B2780" s="11"/>
    </row>
    <row r="2781" ht="12.75">
      <c r="B2781" s="11"/>
    </row>
    <row r="2782" ht="12.75">
      <c r="B2782" s="11"/>
    </row>
    <row r="2783" ht="12.75">
      <c r="B2783" s="11"/>
    </row>
    <row r="2784" ht="12.75">
      <c r="B2784" s="11"/>
    </row>
    <row r="2785" ht="12.75">
      <c r="B2785" s="11"/>
    </row>
    <row r="2786" ht="12.75">
      <c r="B2786" s="11"/>
    </row>
    <row r="2787" ht="12.75">
      <c r="B2787" s="11"/>
    </row>
    <row r="2788" ht="12.75">
      <c r="B2788" s="11"/>
    </row>
    <row r="2789" ht="12.75">
      <c r="B2789" s="11"/>
    </row>
    <row r="2790" ht="12.75">
      <c r="B2790" s="11"/>
    </row>
    <row r="2791" ht="12.75">
      <c r="B2791" s="11"/>
    </row>
    <row r="2792" ht="12.75">
      <c r="B2792" s="11"/>
    </row>
    <row r="2793" ht="12.75">
      <c r="B2793" s="11"/>
    </row>
    <row r="2794" ht="12.75">
      <c r="B2794" s="11"/>
    </row>
    <row r="2795" ht="12.75">
      <c r="B2795" s="11"/>
    </row>
    <row r="2796" ht="12.75">
      <c r="B2796" s="11"/>
    </row>
    <row r="2797" ht="12.75">
      <c r="B2797" s="11"/>
    </row>
    <row r="2798" ht="12.75">
      <c r="B2798" s="11"/>
    </row>
    <row r="2799" ht="12.75">
      <c r="B2799" s="11"/>
    </row>
    <row r="2800" ht="12.75">
      <c r="B2800" s="11"/>
    </row>
    <row r="2801" ht="12.75">
      <c r="B2801" s="11"/>
    </row>
    <row r="2802" ht="12.75">
      <c r="B2802" s="11"/>
    </row>
    <row r="2803" ht="12.75">
      <c r="B2803" s="11"/>
    </row>
    <row r="2804" ht="12.75">
      <c r="B2804" s="11"/>
    </row>
    <row r="2805" ht="12.75">
      <c r="B2805" s="11"/>
    </row>
    <row r="2806" ht="12.75">
      <c r="B2806" s="11"/>
    </row>
    <row r="2807" ht="12.75">
      <c r="B2807" s="11"/>
    </row>
    <row r="2808" ht="12.75">
      <c r="B2808" s="11"/>
    </row>
    <row r="2809" ht="12.75">
      <c r="B2809" s="11"/>
    </row>
    <row r="2810" ht="12.75">
      <c r="B2810" s="11"/>
    </row>
    <row r="2811" ht="12.75">
      <c r="B2811" s="11"/>
    </row>
    <row r="2812" ht="12.75">
      <c r="B2812" s="11"/>
    </row>
    <row r="2813" ht="12.75">
      <c r="B2813" s="11"/>
    </row>
    <row r="2814" ht="12.75">
      <c r="B2814" s="11"/>
    </row>
    <row r="2815" ht="12.75">
      <c r="B2815" s="11"/>
    </row>
    <row r="2816" ht="12.75">
      <c r="B2816" s="11"/>
    </row>
    <row r="2817" ht="12.75">
      <c r="B2817" s="11"/>
    </row>
    <row r="2818" ht="12.75">
      <c r="B2818" s="11"/>
    </row>
    <row r="2819" ht="12.75">
      <c r="B2819" s="11"/>
    </row>
    <row r="2820" ht="12.75">
      <c r="B2820" s="11"/>
    </row>
    <row r="2821" ht="12.75">
      <c r="B2821" s="11"/>
    </row>
    <row r="2822" ht="12.75">
      <c r="B2822" s="11"/>
    </row>
    <row r="2823" ht="12.75">
      <c r="B2823" s="11"/>
    </row>
    <row r="2824" ht="12.75">
      <c r="B2824" s="11"/>
    </row>
    <row r="2825" ht="12.75">
      <c r="B2825" s="11"/>
    </row>
    <row r="2826" ht="12.75">
      <c r="B2826" s="11"/>
    </row>
    <row r="2827" ht="12.75">
      <c r="B2827" s="11"/>
    </row>
    <row r="2828" ht="12.75">
      <c r="B2828" s="11"/>
    </row>
    <row r="2829" ht="12.75">
      <c r="B2829" s="11"/>
    </row>
    <row r="2830" ht="12.75">
      <c r="B2830" s="11"/>
    </row>
    <row r="2831" ht="12.75">
      <c r="B2831" s="11"/>
    </row>
    <row r="2832" ht="12.75">
      <c r="B2832" s="11"/>
    </row>
    <row r="2833" ht="12.75">
      <c r="B2833" s="11"/>
    </row>
    <row r="2834" ht="12.75">
      <c r="B2834" s="11"/>
    </row>
    <row r="2835" ht="12.75">
      <c r="B2835" s="11"/>
    </row>
    <row r="2836" ht="12.75">
      <c r="B2836" s="11"/>
    </row>
    <row r="2837" ht="12.75">
      <c r="B2837" s="11"/>
    </row>
    <row r="2838" ht="12.75">
      <c r="B2838" s="11"/>
    </row>
    <row r="2839" ht="12.75">
      <c r="B2839" s="11"/>
    </row>
    <row r="2840" ht="12.75">
      <c r="B2840" s="11"/>
    </row>
    <row r="2841" ht="12.75">
      <c r="B2841" s="11"/>
    </row>
    <row r="2842" ht="12.75">
      <c r="B2842" s="11"/>
    </row>
    <row r="2843" ht="12.75">
      <c r="B2843" s="11"/>
    </row>
    <row r="2844" ht="12.75">
      <c r="B2844" s="11"/>
    </row>
    <row r="2845" ht="12.75">
      <c r="B2845" s="11"/>
    </row>
    <row r="2846" ht="12.75">
      <c r="B2846" s="11"/>
    </row>
    <row r="2847" ht="12.75">
      <c r="B2847" s="11"/>
    </row>
    <row r="2848" ht="12.75">
      <c r="B2848" s="11"/>
    </row>
    <row r="2849" ht="12.75">
      <c r="B2849" s="11"/>
    </row>
    <row r="2850" ht="12.75">
      <c r="B2850" s="11"/>
    </row>
    <row r="2851" ht="12.75">
      <c r="B2851" s="11"/>
    </row>
    <row r="2852" ht="12.75">
      <c r="B2852" s="11"/>
    </row>
    <row r="2853" ht="12.75">
      <c r="B2853" s="11"/>
    </row>
    <row r="2854" ht="12.75">
      <c r="B2854" s="11"/>
    </row>
    <row r="2855" ht="12.75">
      <c r="B2855" s="11"/>
    </row>
    <row r="2856" ht="12.75">
      <c r="B2856" s="11"/>
    </row>
    <row r="2857" ht="12.75">
      <c r="B2857" s="11"/>
    </row>
    <row r="2858" ht="12.75">
      <c r="B2858" s="11"/>
    </row>
    <row r="2859" ht="12.75">
      <c r="B2859" s="11"/>
    </row>
    <row r="2860" ht="12.75">
      <c r="B2860" s="11"/>
    </row>
    <row r="2861" ht="12.75">
      <c r="B2861" s="11"/>
    </row>
    <row r="2862" ht="12.75">
      <c r="B2862" s="11"/>
    </row>
    <row r="2863" ht="12.75">
      <c r="B2863" s="11"/>
    </row>
    <row r="2864" ht="12.75">
      <c r="B2864" s="11"/>
    </row>
    <row r="2865" ht="12.75">
      <c r="B2865" s="11"/>
    </row>
    <row r="2866" ht="12.75">
      <c r="B2866" s="11"/>
    </row>
    <row r="2867" ht="12.75">
      <c r="B2867" s="11"/>
    </row>
    <row r="2868" ht="12.75">
      <c r="B2868" s="11"/>
    </row>
    <row r="2869" ht="12.75">
      <c r="B2869" s="11"/>
    </row>
    <row r="2870" ht="12.75">
      <c r="B2870" s="11"/>
    </row>
    <row r="2871" ht="12.75">
      <c r="B2871" s="11"/>
    </row>
    <row r="2872" ht="12.75">
      <c r="B2872" s="11"/>
    </row>
    <row r="2873" ht="12.75">
      <c r="B2873" s="11"/>
    </row>
    <row r="2874" ht="12.75">
      <c r="B2874" s="11"/>
    </row>
    <row r="2875" ht="12.75">
      <c r="B2875" s="11"/>
    </row>
    <row r="2876" ht="12.75">
      <c r="B2876" s="11"/>
    </row>
    <row r="2877" ht="12.75">
      <c r="B2877" s="11"/>
    </row>
    <row r="2878" ht="12.75">
      <c r="B2878" s="11"/>
    </row>
    <row r="2879" ht="12.75">
      <c r="B2879" s="11"/>
    </row>
    <row r="2880" ht="12.75">
      <c r="B2880" s="11"/>
    </row>
    <row r="2881" ht="12.75">
      <c r="B2881" s="11"/>
    </row>
    <row r="2882" ht="12.75">
      <c r="B2882" s="11"/>
    </row>
    <row r="2883" ht="12.75">
      <c r="B2883" s="11"/>
    </row>
    <row r="2884" ht="12.75">
      <c r="B2884" s="11"/>
    </row>
    <row r="2885" ht="12.75">
      <c r="B2885" s="11"/>
    </row>
    <row r="2886" ht="12.75">
      <c r="B2886" s="11"/>
    </row>
    <row r="2887" ht="12.75">
      <c r="B2887" s="11"/>
    </row>
    <row r="2888" ht="12.75">
      <c r="B2888" s="11"/>
    </row>
    <row r="2889" ht="12.75">
      <c r="B2889" s="11"/>
    </row>
    <row r="2890" ht="12.75">
      <c r="B2890" s="11"/>
    </row>
    <row r="2891" ht="12.75">
      <c r="B2891" s="11"/>
    </row>
    <row r="2892" ht="12.75">
      <c r="B2892" s="11"/>
    </row>
    <row r="2893" ht="12.75">
      <c r="B2893" s="11"/>
    </row>
    <row r="2894" ht="12.75">
      <c r="B2894" s="11"/>
    </row>
    <row r="2895" ht="12.75">
      <c r="B2895" s="11"/>
    </row>
    <row r="2896" ht="12.75">
      <c r="B2896" s="11"/>
    </row>
    <row r="2897" ht="12.75">
      <c r="B2897" s="11"/>
    </row>
    <row r="2898" ht="12.75">
      <c r="B2898" s="11"/>
    </row>
    <row r="2899" ht="12.75">
      <c r="B2899" s="11"/>
    </row>
    <row r="2900" ht="12.75">
      <c r="B2900" s="11"/>
    </row>
    <row r="2901" ht="12.75">
      <c r="B2901" s="11"/>
    </row>
    <row r="2902" ht="12.75">
      <c r="B2902" s="11"/>
    </row>
    <row r="2903" ht="12.75">
      <c r="B2903" s="11"/>
    </row>
    <row r="2904" ht="12.75">
      <c r="B2904" s="11"/>
    </row>
    <row r="2905" ht="12.75">
      <c r="B2905" s="11"/>
    </row>
    <row r="2906" ht="12.75">
      <c r="B2906" s="11"/>
    </row>
    <row r="2907" ht="12.75">
      <c r="B2907" s="11"/>
    </row>
    <row r="2908" ht="12.75">
      <c r="B2908" s="11"/>
    </row>
    <row r="2909" ht="12.75">
      <c r="B2909" s="11"/>
    </row>
    <row r="2910" ht="12.75">
      <c r="B2910" s="11"/>
    </row>
    <row r="2911" ht="12.75">
      <c r="B2911" s="11"/>
    </row>
    <row r="2912" ht="12.75">
      <c r="B2912" s="11"/>
    </row>
    <row r="2913" ht="12.75">
      <c r="B2913" s="11"/>
    </row>
    <row r="2914" ht="12.75">
      <c r="B2914" s="11"/>
    </row>
    <row r="2915" ht="12.75">
      <c r="B2915" s="11"/>
    </row>
    <row r="2916" ht="12.75">
      <c r="B2916" s="11"/>
    </row>
    <row r="2917" ht="12.75">
      <c r="B2917" s="11"/>
    </row>
    <row r="2918" ht="12.75">
      <c r="B2918" s="11"/>
    </row>
    <row r="2919" ht="12.75">
      <c r="B2919" s="11"/>
    </row>
    <row r="2920" ht="12.75">
      <c r="B2920" s="11"/>
    </row>
    <row r="2921" ht="12.75">
      <c r="B2921" s="11"/>
    </row>
    <row r="2922" ht="12.75">
      <c r="B2922" s="11"/>
    </row>
    <row r="2923" ht="12.75">
      <c r="B2923" s="11"/>
    </row>
    <row r="2924" ht="12.75">
      <c r="B2924" s="11"/>
    </row>
    <row r="2925" ht="12.75">
      <c r="B2925" s="11"/>
    </row>
    <row r="2926" ht="12.75">
      <c r="B2926" s="11"/>
    </row>
    <row r="2927" ht="12.75">
      <c r="B2927" s="11"/>
    </row>
    <row r="2928" ht="12.75">
      <c r="B2928" s="11"/>
    </row>
    <row r="2929" ht="12.75">
      <c r="B2929" s="11"/>
    </row>
    <row r="2930" ht="12.75">
      <c r="B2930" s="11"/>
    </row>
    <row r="2931" ht="12.75">
      <c r="B2931" s="11"/>
    </row>
    <row r="2932" ht="12.75">
      <c r="B2932" s="11"/>
    </row>
    <row r="2933" ht="12.75">
      <c r="B2933" s="11"/>
    </row>
    <row r="2934" ht="12.75">
      <c r="B2934" s="11"/>
    </row>
    <row r="2935" ht="12.75">
      <c r="B2935" s="11"/>
    </row>
    <row r="2936" ht="12.75">
      <c r="B2936" s="11"/>
    </row>
    <row r="2937" ht="12.75">
      <c r="B2937" s="11"/>
    </row>
    <row r="2938" ht="12.75">
      <c r="B2938" s="11"/>
    </row>
    <row r="2939" ht="12.75">
      <c r="B2939" s="11"/>
    </row>
    <row r="2940" ht="12.75">
      <c r="B2940" s="11"/>
    </row>
    <row r="2941" ht="12.75">
      <c r="B2941" s="11"/>
    </row>
    <row r="2942" ht="12.75">
      <c r="B2942" s="11"/>
    </row>
    <row r="2943" ht="12.75">
      <c r="B2943" s="11"/>
    </row>
    <row r="2944" ht="12.75">
      <c r="B2944" s="11"/>
    </row>
    <row r="2945" ht="12.75">
      <c r="B2945" s="11"/>
    </row>
    <row r="2946" ht="12.75">
      <c r="B2946" s="11"/>
    </row>
    <row r="2947" ht="12.75">
      <c r="B2947" s="11"/>
    </row>
    <row r="2948" ht="12.75">
      <c r="B2948" s="11"/>
    </row>
    <row r="2949" ht="12.75">
      <c r="B2949" s="11"/>
    </row>
    <row r="2950" ht="12.75">
      <c r="B2950" s="11"/>
    </row>
    <row r="2951" ht="12.75">
      <c r="B2951" s="11"/>
    </row>
    <row r="2952" ht="12.75">
      <c r="B2952" s="11"/>
    </row>
    <row r="2953" ht="12.75">
      <c r="B2953" s="11"/>
    </row>
    <row r="2954" ht="12.75">
      <c r="B2954" s="11"/>
    </row>
    <row r="2955" ht="12.75">
      <c r="B2955" s="11"/>
    </row>
    <row r="2956" ht="12.75">
      <c r="B2956" s="11"/>
    </row>
    <row r="2957" ht="12.75">
      <c r="B2957" s="11"/>
    </row>
    <row r="2958" ht="12.75">
      <c r="B2958" s="11"/>
    </row>
    <row r="2959" ht="12.75">
      <c r="B2959" s="11"/>
    </row>
    <row r="2960" ht="12.75">
      <c r="B2960" s="11"/>
    </row>
    <row r="2961" ht="12.75">
      <c r="B2961" s="11"/>
    </row>
    <row r="2962" ht="12.75">
      <c r="B2962" s="11"/>
    </row>
    <row r="2963" ht="12.75">
      <c r="B2963" s="11"/>
    </row>
    <row r="2964" ht="12.75">
      <c r="B2964" s="11"/>
    </row>
    <row r="2965" ht="12.75">
      <c r="B2965" s="11"/>
    </row>
    <row r="2966" ht="12.75">
      <c r="B2966" s="11"/>
    </row>
    <row r="2967" ht="12.75">
      <c r="B2967" s="11"/>
    </row>
    <row r="2968" ht="12.75">
      <c r="B2968" s="11"/>
    </row>
    <row r="2969" ht="12.75">
      <c r="B2969" s="11"/>
    </row>
    <row r="2970" ht="12.75">
      <c r="B2970" s="11"/>
    </row>
    <row r="2971" ht="12.75">
      <c r="B2971" s="11"/>
    </row>
    <row r="2972" ht="12.75">
      <c r="B2972" s="11"/>
    </row>
    <row r="2973" ht="12.75">
      <c r="B2973" s="11"/>
    </row>
    <row r="2974" ht="12.75">
      <c r="B2974" s="11"/>
    </row>
    <row r="2975" ht="12.75">
      <c r="B2975" s="11"/>
    </row>
    <row r="2976" ht="12.75">
      <c r="B2976" s="11"/>
    </row>
    <row r="2977" ht="12.75">
      <c r="B2977" s="11"/>
    </row>
    <row r="2978" ht="12.75">
      <c r="B2978" s="11"/>
    </row>
    <row r="2979" ht="12.75">
      <c r="B2979" s="11"/>
    </row>
    <row r="2980" ht="12.75">
      <c r="B2980" s="11"/>
    </row>
    <row r="2981" ht="12.75">
      <c r="B2981" s="11"/>
    </row>
    <row r="2982" ht="12.75">
      <c r="B2982" s="11"/>
    </row>
    <row r="2983" ht="12.75">
      <c r="B2983" s="11"/>
    </row>
    <row r="2984" ht="12.75">
      <c r="B2984" s="11"/>
    </row>
    <row r="2985" ht="12.75">
      <c r="B2985" s="11"/>
    </row>
    <row r="2986" ht="12.75">
      <c r="B2986" s="11"/>
    </row>
    <row r="2987" ht="12.75">
      <c r="B2987" s="11"/>
    </row>
    <row r="2988" ht="12.75">
      <c r="B2988" s="11"/>
    </row>
    <row r="2989" ht="12.75">
      <c r="B2989" s="11"/>
    </row>
    <row r="2990" ht="12.75">
      <c r="B2990" s="11"/>
    </row>
    <row r="2991" ht="12.75">
      <c r="B2991" s="11"/>
    </row>
    <row r="2992" ht="12.75">
      <c r="B2992" s="11"/>
    </row>
    <row r="2993" ht="12.75">
      <c r="B2993" s="11"/>
    </row>
    <row r="2994" ht="12.75">
      <c r="B2994" s="11"/>
    </row>
    <row r="2995" ht="12.75">
      <c r="B2995" s="11"/>
    </row>
    <row r="2996" ht="12.75">
      <c r="B2996" s="11"/>
    </row>
    <row r="2997" ht="12.75">
      <c r="B2997" s="11"/>
    </row>
    <row r="2998" ht="12.75">
      <c r="B2998" s="11"/>
    </row>
    <row r="2999" ht="12.75">
      <c r="B2999" s="11"/>
    </row>
    <row r="3000" ht="12.75">
      <c r="B3000" s="11"/>
    </row>
    <row r="3001" ht="12.75">
      <c r="B3001" s="11"/>
    </row>
    <row r="3002" ht="12.75">
      <c r="B3002" s="11"/>
    </row>
    <row r="3003" ht="12.75">
      <c r="B3003" s="11"/>
    </row>
    <row r="3004" ht="12.75">
      <c r="B3004" s="11"/>
    </row>
    <row r="3005" ht="12.75">
      <c r="B3005" s="11"/>
    </row>
    <row r="3006" ht="12.75">
      <c r="B3006" s="11"/>
    </row>
    <row r="3007" ht="12.75">
      <c r="B3007" s="11"/>
    </row>
    <row r="3008" ht="12.75">
      <c r="B3008" s="11"/>
    </row>
    <row r="3009" ht="12.75">
      <c r="B3009" s="11"/>
    </row>
    <row r="3010" ht="12.75">
      <c r="B3010" s="11"/>
    </row>
    <row r="3011" ht="12.75">
      <c r="B3011" s="11"/>
    </row>
    <row r="3012" ht="12.75">
      <c r="B3012" s="11"/>
    </row>
    <row r="3013" ht="12.75">
      <c r="B3013" s="11"/>
    </row>
    <row r="3014" ht="12.75">
      <c r="B3014" s="11"/>
    </row>
    <row r="3015" ht="12.75">
      <c r="B3015" s="11"/>
    </row>
    <row r="3016" ht="12.75">
      <c r="B3016" s="11"/>
    </row>
    <row r="3017" ht="12.75">
      <c r="B3017" s="11"/>
    </row>
    <row r="3018" ht="12.75">
      <c r="B3018" s="11"/>
    </row>
    <row r="3019" ht="12.75">
      <c r="B3019" s="11"/>
    </row>
    <row r="3020" ht="12.75">
      <c r="B3020" s="11"/>
    </row>
    <row r="3021" ht="12.75">
      <c r="B3021" s="11"/>
    </row>
    <row r="3022" ht="12.75">
      <c r="B3022" s="11"/>
    </row>
    <row r="3023" ht="12.75">
      <c r="B3023" s="11"/>
    </row>
    <row r="3024" ht="12.75">
      <c r="B3024" s="11"/>
    </row>
    <row r="3025" ht="12.75">
      <c r="B3025" s="11"/>
    </row>
    <row r="3026" ht="12.75">
      <c r="B3026" s="11"/>
    </row>
    <row r="3027" ht="12.75">
      <c r="B3027" s="11"/>
    </row>
    <row r="3028" ht="12.75">
      <c r="B3028" s="11"/>
    </row>
    <row r="3029" ht="12.75">
      <c r="B3029" s="11"/>
    </row>
    <row r="3030" ht="12.75">
      <c r="B3030" s="11"/>
    </row>
    <row r="3031" ht="12.75">
      <c r="B3031" s="11"/>
    </row>
    <row r="3032" ht="12.75">
      <c r="B3032" s="11"/>
    </row>
    <row r="3033" ht="12.75">
      <c r="B3033" s="11"/>
    </row>
    <row r="3034" ht="12.75">
      <c r="B3034" s="11"/>
    </row>
    <row r="3035" ht="12.75">
      <c r="B3035" s="11"/>
    </row>
    <row r="3036" ht="12.75">
      <c r="B3036" s="11"/>
    </row>
    <row r="3037" ht="12.75">
      <c r="B3037" s="11"/>
    </row>
    <row r="3038" ht="12.75">
      <c r="B3038" s="11"/>
    </row>
    <row r="3039" ht="12.75">
      <c r="B3039" s="11"/>
    </row>
    <row r="3040" ht="12.75">
      <c r="B3040" s="11"/>
    </row>
    <row r="3041" ht="12.75">
      <c r="B3041" s="11"/>
    </row>
    <row r="3042" ht="12.75">
      <c r="B3042" s="11"/>
    </row>
    <row r="3043" ht="12.75">
      <c r="B3043" s="11"/>
    </row>
    <row r="3044" ht="12.75">
      <c r="B3044" s="11"/>
    </row>
    <row r="3045" ht="12.75">
      <c r="B3045" s="11"/>
    </row>
    <row r="3046" ht="12.75">
      <c r="B3046" s="11"/>
    </row>
    <row r="3047" ht="12.75">
      <c r="B3047" s="11"/>
    </row>
    <row r="3048" ht="12.75">
      <c r="B3048" s="11"/>
    </row>
    <row r="3049" ht="12.75">
      <c r="B3049" s="11"/>
    </row>
    <row r="3050" ht="12.75">
      <c r="B3050" s="11"/>
    </row>
    <row r="3051" ht="12.75">
      <c r="B3051" s="11"/>
    </row>
    <row r="3052" ht="12.75">
      <c r="B3052" s="11"/>
    </row>
    <row r="3053" ht="12.75">
      <c r="B3053" s="11"/>
    </row>
    <row r="3054" ht="12.75">
      <c r="B3054" s="11"/>
    </row>
    <row r="3055" ht="12.75">
      <c r="B3055" s="11"/>
    </row>
    <row r="3056" ht="12.75">
      <c r="B3056" s="11"/>
    </row>
    <row r="3057" ht="12.75">
      <c r="B3057" s="11"/>
    </row>
    <row r="3058" ht="12.75">
      <c r="B3058" s="11"/>
    </row>
    <row r="3059" ht="12.75">
      <c r="B3059" s="11"/>
    </row>
    <row r="3060" ht="12.75">
      <c r="B3060" s="11"/>
    </row>
    <row r="3061" ht="12.75">
      <c r="B3061" s="11"/>
    </row>
    <row r="3062" ht="12.75">
      <c r="B3062" s="11"/>
    </row>
    <row r="3063" ht="12.75">
      <c r="B3063" s="11"/>
    </row>
    <row r="3064" ht="12.75">
      <c r="B3064" s="11"/>
    </row>
    <row r="3065" ht="12.75">
      <c r="B3065" s="11"/>
    </row>
    <row r="3066" ht="12.75">
      <c r="B3066" s="11"/>
    </row>
    <row r="3067" ht="12.75">
      <c r="B3067" s="11"/>
    </row>
    <row r="3068" ht="12.75">
      <c r="B3068" s="11"/>
    </row>
    <row r="3069" ht="12.75">
      <c r="B3069" s="11"/>
    </row>
    <row r="3070" ht="12.75">
      <c r="B3070" s="11"/>
    </row>
    <row r="3071" ht="12.75">
      <c r="B3071" s="11"/>
    </row>
    <row r="3072" ht="12.75">
      <c r="B3072" s="11"/>
    </row>
    <row r="3073" ht="12.75">
      <c r="B3073" s="11"/>
    </row>
    <row r="3074" ht="12.75">
      <c r="B3074" s="11"/>
    </row>
    <row r="3075" ht="12.75">
      <c r="B3075" s="11"/>
    </row>
    <row r="3076" ht="12.75">
      <c r="B3076" s="11"/>
    </row>
    <row r="3077" ht="12.75">
      <c r="B3077" s="11"/>
    </row>
    <row r="3078" ht="12.75">
      <c r="B3078" s="11"/>
    </row>
    <row r="3079" ht="12.75">
      <c r="B3079" s="11"/>
    </row>
    <row r="3080" ht="12.75">
      <c r="B3080" s="11"/>
    </row>
    <row r="3081" ht="12.75">
      <c r="B3081" s="11"/>
    </row>
    <row r="3082" ht="12.75">
      <c r="B3082" s="11"/>
    </row>
    <row r="3083" ht="12.75">
      <c r="B3083" s="11"/>
    </row>
    <row r="3084" ht="12.75">
      <c r="B3084" s="11"/>
    </row>
    <row r="3085" ht="12.75">
      <c r="B3085" s="11"/>
    </row>
    <row r="3086" ht="12.75">
      <c r="B3086" s="11"/>
    </row>
    <row r="3087" ht="12.75">
      <c r="B3087" s="11"/>
    </row>
    <row r="3088" ht="12.75">
      <c r="B3088" s="11"/>
    </row>
    <row r="3089" ht="12.75">
      <c r="B3089" s="11"/>
    </row>
    <row r="3090" ht="12.75">
      <c r="B3090" s="11"/>
    </row>
    <row r="3091" ht="12.75">
      <c r="B3091" s="11"/>
    </row>
    <row r="3092" ht="12.75">
      <c r="B3092" s="11"/>
    </row>
    <row r="3093" ht="12.75">
      <c r="B3093" s="11"/>
    </row>
    <row r="3094" ht="12.75">
      <c r="B3094" s="11"/>
    </row>
    <row r="3095" ht="12.75">
      <c r="B3095" s="11"/>
    </row>
    <row r="3096" ht="12.75">
      <c r="B3096" s="11"/>
    </row>
    <row r="3097" ht="12.75">
      <c r="B3097" s="11"/>
    </row>
    <row r="3098" ht="12.75">
      <c r="B3098" s="11"/>
    </row>
    <row r="3099" ht="12.75">
      <c r="B3099" s="11"/>
    </row>
    <row r="3100" ht="12.75">
      <c r="B3100" s="11"/>
    </row>
    <row r="3101" ht="12.75">
      <c r="B3101" s="11"/>
    </row>
    <row r="3102" ht="12.75">
      <c r="B3102" s="11"/>
    </row>
    <row r="3103" ht="12.75">
      <c r="B3103" s="11"/>
    </row>
    <row r="3104" ht="12.75">
      <c r="B3104" s="11"/>
    </row>
    <row r="3105" ht="12.75">
      <c r="B3105" s="11"/>
    </row>
    <row r="3106" ht="12.75">
      <c r="B3106" s="11"/>
    </row>
    <row r="3107" ht="12.75">
      <c r="B3107" s="11"/>
    </row>
    <row r="3108" ht="12.75">
      <c r="B3108" s="11"/>
    </row>
    <row r="3109" ht="12.75">
      <c r="B3109" s="11"/>
    </row>
    <row r="3110" ht="12.75">
      <c r="B3110" s="11"/>
    </row>
    <row r="3111" ht="12.75">
      <c r="B3111" s="11"/>
    </row>
    <row r="3112" ht="12.75">
      <c r="B3112" s="11"/>
    </row>
    <row r="3113" ht="12.75">
      <c r="B3113" s="11"/>
    </row>
    <row r="3114" ht="12.75">
      <c r="B3114" s="11"/>
    </row>
    <row r="3115" ht="12.75">
      <c r="B3115" s="11"/>
    </row>
    <row r="3116" ht="12.75">
      <c r="B3116" s="11"/>
    </row>
    <row r="3117" ht="12.75">
      <c r="B3117" s="11"/>
    </row>
    <row r="3118" ht="12.75">
      <c r="B3118" s="11"/>
    </row>
    <row r="3119" ht="12.75">
      <c r="B3119" s="11"/>
    </row>
    <row r="3120" ht="12.75">
      <c r="B3120" s="11"/>
    </row>
    <row r="3121" ht="12.75">
      <c r="B3121" s="11"/>
    </row>
    <row r="3122" ht="12.75">
      <c r="B3122" s="11"/>
    </row>
    <row r="3123" ht="12.75">
      <c r="B3123" s="11"/>
    </row>
    <row r="3124" ht="12.75">
      <c r="B3124" s="11"/>
    </row>
    <row r="3125" ht="12.75">
      <c r="B3125" s="11"/>
    </row>
    <row r="3126" ht="12.75">
      <c r="B3126" s="11"/>
    </row>
    <row r="3127" ht="12.75">
      <c r="B3127" s="11"/>
    </row>
    <row r="3128" ht="12.75">
      <c r="B3128" s="11"/>
    </row>
    <row r="3129" ht="12.75">
      <c r="B3129" s="11"/>
    </row>
    <row r="3130" ht="12.75">
      <c r="B3130" s="11"/>
    </row>
    <row r="3131" ht="12.75">
      <c r="B3131" s="11"/>
    </row>
    <row r="3132" ht="12.75">
      <c r="B3132" s="11"/>
    </row>
    <row r="3133" ht="12.75">
      <c r="B3133" s="11"/>
    </row>
    <row r="3134" ht="12.75">
      <c r="B3134" s="11"/>
    </row>
    <row r="3135" ht="12.75">
      <c r="B3135" s="11"/>
    </row>
    <row r="3136" ht="12.75">
      <c r="B3136" s="11"/>
    </row>
    <row r="3137" ht="12.75">
      <c r="B3137" s="11"/>
    </row>
    <row r="3138" ht="12.75">
      <c r="B3138" s="11"/>
    </row>
    <row r="3139" ht="12.75">
      <c r="B3139" s="11"/>
    </row>
    <row r="3140" ht="12.75">
      <c r="B3140" s="11"/>
    </row>
    <row r="3141" ht="12.75">
      <c r="B3141" s="11"/>
    </row>
    <row r="3142" ht="12.75">
      <c r="B3142" s="11"/>
    </row>
    <row r="3143" ht="12.75">
      <c r="B3143" s="11"/>
    </row>
    <row r="3144" ht="12.75">
      <c r="B3144" s="11"/>
    </row>
    <row r="3145" ht="12.75">
      <c r="B3145" s="11"/>
    </row>
    <row r="3146" ht="12.75">
      <c r="B3146" s="11"/>
    </row>
    <row r="3147" ht="12.75">
      <c r="B3147" s="11"/>
    </row>
    <row r="3148" ht="12.75">
      <c r="B3148" s="11"/>
    </row>
    <row r="3149" ht="12.75">
      <c r="B3149" s="11"/>
    </row>
    <row r="3150" ht="12.75">
      <c r="B3150" s="11"/>
    </row>
    <row r="3151" ht="12.75">
      <c r="B3151" s="11"/>
    </row>
    <row r="3152" ht="12.75">
      <c r="B3152" s="11"/>
    </row>
    <row r="3153" ht="12.75">
      <c r="B3153" s="11"/>
    </row>
    <row r="3154" ht="12.75">
      <c r="B3154" s="11"/>
    </row>
    <row r="3155" ht="12.75">
      <c r="B3155" s="11"/>
    </row>
    <row r="3156" ht="12.75">
      <c r="B3156" s="11"/>
    </row>
    <row r="3157" ht="12.75">
      <c r="B3157" s="11"/>
    </row>
    <row r="3158" ht="12.75">
      <c r="B3158" s="11"/>
    </row>
    <row r="3159" ht="12.75">
      <c r="B3159" s="11"/>
    </row>
    <row r="3160" ht="12.75">
      <c r="B3160" s="11"/>
    </row>
    <row r="3161" ht="12.75">
      <c r="B3161" s="11"/>
    </row>
    <row r="3162" ht="12.75">
      <c r="B3162" s="11"/>
    </row>
    <row r="3163" ht="12.75">
      <c r="B3163" s="11"/>
    </row>
    <row r="3164" ht="12.75">
      <c r="B3164" s="11"/>
    </row>
    <row r="3165" ht="12.75">
      <c r="B3165" s="11"/>
    </row>
    <row r="3166" ht="12.75">
      <c r="B3166" s="11"/>
    </row>
    <row r="3167" ht="12.75">
      <c r="B3167" s="11"/>
    </row>
    <row r="3168" ht="12.75">
      <c r="B3168" s="11"/>
    </row>
    <row r="3169" ht="12.75">
      <c r="B3169" s="11"/>
    </row>
    <row r="3170" ht="12.75">
      <c r="B3170" s="11"/>
    </row>
    <row r="3171" ht="12.75">
      <c r="B3171" s="11"/>
    </row>
    <row r="3172" ht="12.75">
      <c r="B3172" s="11"/>
    </row>
    <row r="3173" ht="12.75">
      <c r="B3173" s="11"/>
    </row>
    <row r="3174" ht="12.75">
      <c r="B3174" s="11"/>
    </row>
    <row r="3175" ht="12.75">
      <c r="B3175" s="11"/>
    </row>
    <row r="3176" ht="12.75">
      <c r="B3176" s="11"/>
    </row>
    <row r="3177" ht="12.75">
      <c r="B3177" s="11"/>
    </row>
    <row r="3178" ht="12.75">
      <c r="B3178" s="11"/>
    </row>
    <row r="3179" ht="12.75">
      <c r="B3179" s="11"/>
    </row>
    <row r="3180" ht="12.75">
      <c r="B3180" s="11"/>
    </row>
    <row r="3181" ht="12.75">
      <c r="B3181" s="11"/>
    </row>
    <row r="3182" ht="12.75">
      <c r="B3182" s="11"/>
    </row>
    <row r="3183" ht="12.75">
      <c r="B3183" s="11"/>
    </row>
    <row r="3184" ht="12.75">
      <c r="B3184" s="11"/>
    </row>
    <row r="3185" ht="12.75">
      <c r="B3185" s="11"/>
    </row>
    <row r="3186" ht="12.75">
      <c r="B3186" s="11"/>
    </row>
    <row r="3187" ht="12.75">
      <c r="B3187" s="11"/>
    </row>
    <row r="3188" ht="12.75">
      <c r="B3188" s="11"/>
    </row>
    <row r="3189" ht="12.75">
      <c r="B3189" s="11"/>
    </row>
    <row r="3190" ht="12.75">
      <c r="B3190" s="11"/>
    </row>
    <row r="3191" ht="12.75">
      <c r="B3191" s="11"/>
    </row>
    <row r="3192" ht="12.75">
      <c r="B3192" s="11"/>
    </row>
    <row r="3193" ht="12.75">
      <c r="B3193" s="11"/>
    </row>
    <row r="3194" ht="12.75">
      <c r="B3194" s="11"/>
    </row>
    <row r="3195" ht="12.75">
      <c r="B3195" s="11"/>
    </row>
    <row r="3196" ht="12.75">
      <c r="B3196" s="11"/>
    </row>
    <row r="3197" ht="12.75">
      <c r="B3197" s="11"/>
    </row>
    <row r="3198" ht="12.75">
      <c r="B3198" s="11"/>
    </row>
    <row r="3199" ht="12.75">
      <c r="B3199" s="11"/>
    </row>
    <row r="3200" ht="12.75">
      <c r="B3200" s="11"/>
    </row>
    <row r="3201" ht="12.75">
      <c r="B3201" s="11"/>
    </row>
    <row r="3202" ht="12.75">
      <c r="B3202" s="11"/>
    </row>
    <row r="3203" ht="12.75">
      <c r="B3203" s="11"/>
    </row>
    <row r="3204" ht="12.75">
      <c r="B3204" s="11"/>
    </row>
    <row r="3205" ht="12.75">
      <c r="B3205" s="11"/>
    </row>
    <row r="3206" ht="12.75">
      <c r="B3206" s="11"/>
    </row>
    <row r="3207" ht="12.75">
      <c r="B3207" s="11"/>
    </row>
    <row r="3208" ht="12.75">
      <c r="B3208" s="11"/>
    </row>
    <row r="3209" ht="12.75">
      <c r="B3209" s="11"/>
    </row>
    <row r="3210" ht="12.75">
      <c r="B3210" s="11"/>
    </row>
    <row r="3211" ht="12.75">
      <c r="B3211" s="11"/>
    </row>
    <row r="3212" ht="12.75">
      <c r="B3212" s="11"/>
    </row>
    <row r="3213" ht="12.75">
      <c r="B3213" s="11"/>
    </row>
    <row r="3214" ht="12.75">
      <c r="B3214" s="11"/>
    </row>
    <row r="3215" ht="12.75">
      <c r="B3215" s="11"/>
    </row>
    <row r="3216" ht="12.75">
      <c r="B3216" s="11"/>
    </row>
    <row r="3217" ht="12.75">
      <c r="B3217" s="11"/>
    </row>
    <row r="3218" ht="12.75">
      <c r="B3218" s="11"/>
    </row>
    <row r="3219" ht="12.75">
      <c r="B3219" s="11"/>
    </row>
    <row r="3220" ht="12.75">
      <c r="B3220" s="11"/>
    </row>
    <row r="3221" ht="12.75">
      <c r="B3221" s="11"/>
    </row>
    <row r="3222" ht="12.75">
      <c r="B3222" s="11"/>
    </row>
    <row r="3223" ht="12.75">
      <c r="B3223" s="11"/>
    </row>
    <row r="3224" ht="12.75">
      <c r="B3224" s="11"/>
    </row>
    <row r="3225" ht="12.75">
      <c r="B3225" s="11"/>
    </row>
    <row r="3226" ht="12.75">
      <c r="B3226" s="11"/>
    </row>
    <row r="3227" ht="12.75">
      <c r="B3227" s="11"/>
    </row>
    <row r="3228" ht="12.75">
      <c r="B3228" s="11"/>
    </row>
    <row r="3229" ht="12.75">
      <c r="B3229" s="11"/>
    </row>
    <row r="3230" ht="12.75">
      <c r="B3230" s="11"/>
    </row>
    <row r="3231" ht="12.75">
      <c r="B3231" s="11"/>
    </row>
    <row r="3232" ht="12.75">
      <c r="B3232" s="11"/>
    </row>
    <row r="3233" ht="12.75">
      <c r="B3233" s="11"/>
    </row>
    <row r="3234" ht="12.75">
      <c r="B3234" s="11"/>
    </row>
    <row r="3235" ht="12.75">
      <c r="B3235" s="11"/>
    </row>
    <row r="3236" ht="12.75">
      <c r="B3236" s="11"/>
    </row>
    <row r="3237" ht="12.75">
      <c r="B3237" s="11"/>
    </row>
    <row r="3238" ht="12.75">
      <c r="B3238" s="11"/>
    </row>
    <row r="3239" ht="12.75">
      <c r="B3239" s="11"/>
    </row>
    <row r="3240" ht="12.75">
      <c r="B3240" s="11"/>
    </row>
    <row r="3241" ht="12.75">
      <c r="B3241" s="11"/>
    </row>
    <row r="3242" ht="12.75">
      <c r="B3242" s="11"/>
    </row>
    <row r="3243" ht="12.75">
      <c r="B3243" s="11"/>
    </row>
    <row r="3244" ht="12.75">
      <c r="B3244" s="11"/>
    </row>
    <row r="3245" ht="12.75">
      <c r="B3245" s="11"/>
    </row>
    <row r="3246" ht="12.75">
      <c r="B3246" s="11"/>
    </row>
    <row r="3247" ht="12.75">
      <c r="B3247" s="11"/>
    </row>
    <row r="3248" ht="12.75">
      <c r="B3248" s="11"/>
    </row>
    <row r="3249" ht="12.75">
      <c r="B3249" s="11"/>
    </row>
    <row r="3250" ht="12.75">
      <c r="B3250" s="11"/>
    </row>
    <row r="3251" ht="12.75">
      <c r="B3251" s="11"/>
    </row>
    <row r="3252" ht="12.75">
      <c r="B3252" s="11"/>
    </row>
    <row r="3253" ht="12.75">
      <c r="B3253" s="11"/>
    </row>
    <row r="3254" ht="12.75">
      <c r="B3254" s="11"/>
    </row>
    <row r="3255" ht="12.75">
      <c r="B3255" s="11"/>
    </row>
    <row r="3256" ht="12.75">
      <c r="B3256" s="11"/>
    </row>
    <row r="3257" ht="12.75">
      <c r="B3257" s="11"/>
    </row>
    <row r="3258" ht="12.75">
      <c r="B3258" s="11"/>
    </row>
    <row r="3259" ht="12.75">
      <c r="B3259" s="11"/>
    </row>
    <row r="3260" ht="12.75">
      <c r="B3260" s="11"/>
    </row>
    <row r="3261" ht="12.75">
      <c r="B3261" s="11"/>
    </row>
    <row r="3262" ht="12.75">
      <c r="B3262" s="11"/>
    </row>
    <row r="3263" ht="12.75">
      <c r="B3263" s="11"/>
    </row>
    <row r="3264" ht="12.75">
      <c r="B3264" s="11"/>
    </row>
    <row r="3265" ht="12.75">
      <c r="B3265" s="11"/>
    </row>
    <row r="3266" ht="12.75">
      <c r="B3266" s="11"/>
    </row>
    <row r="3267" ht="12.75">
      <c r="B3267" s="11"/>
    </row>
    <row r="3268" ht="12.75">
      <c r="B3268" s="11"/>
    </row>
    <row r="3269" ht="12.75">
      <c r="B3269" s="11"/>
    </row>
    <row r="3270" ht="12.75">
      <c r="B3270" s="11"/>
    </row>
    <row r="3271" ht="12.75">
      <c r="B3271" s="11"/>
    </row>
    <row r="3272" ht="12.75">
      <c r="B3272" s="11"/>
    </row>
    <row r="3273" ht="12.75">
      <c r="B3273" s="11"/>
    </row>
    <row r="3274" ht="12.75">
      <c r="B3274" s="11"/>
    </row>
    <row r="3275" ht="12.75">
      <c r="B3275" s="11"/>
    </row>
    <row r="3276" ht="12.75">
      <c r="B3276" s="11"/>
    </row>
    <row r="3277" ht="12.75">
      <c r="B3277" s="11"/>
    </row>
    <row r="3278" ht="12.75">
      <c r="B3278" s="11"/>
    </row>
    <row r="3279" ht="12.75">
      <c r="B3279" s="11"/>
    </row>
    <row r="3280" ht="12.75">
      <c r="B3280" s="11"/>
    </row>
    <row r="3281" ht="12.75">
      <c r="B3281" s="11"/>
    </row>
    <row r="3282" ht="12.75">
      <c r="B3282" s="11"/>
    </row>
    <row r="3283" ht="12.75">
      <c r="B3283" s="11"/>
    </row>
    <row r="3284" ht="12.75">
      <c r="B3284" s="11"/>
    </row>
    <row r="3285" ht="12.75">
      <c r="B3285" s="11"/>
    </row>
    <row r="3286" ht="12.75">
      <c r="B3286" s="11"/>
    </row>
    <row r="3287" ht="12.75">
      <c r="B3287" s="11"/>
    </row>
    <row r="3288" ht="12.75">
      <c r="B3288" s="11"/>
    </row>
    <row r="3289" ht="12.75">
      <c r="B3289" s="11"/>
    </row>
    <row r="3290" ht="12.75">
      <c r="B3290" s="11"/>
    </row>
    <row r="3291" ht="12.75">
      <c r="B3291" s="11"/>
    </row>
    <row r="3292" ht="12.75">
      <c r="B3292" s="11"/>
    </row>
    <row r="3293" ht="12.75">
      <c r="B3293" s="11"/>
    </row>
    <row r="3294" ht="12.75">
      <c r="B3294" s="11"/>
    </row>
    <row r="3295" ht="12.75">
      <c r="B3295" s="11"/>
    </row>
    <row r="3296" ht="12.75">
      <c r="B3296" s="11"/>
    </row>
    <row r="3297" ht="12.75">
      <c r="B3297" s="11"/>
    </row>
    <row r="3298" ht="12.75">
      <c r="B3298" s="11"/>
    </row>
    <row r="3299" ht="12.75">
      <c r="B3299" s="11"/>
    </row>
    <row r="3300" ht="12.75">
      <c r="B3300" s="11"/>
    </row>
    <row r="3301" ht="12.75">
      <c r="B3301" s="11"/>
    </row>
    <row r="3302" ht="12.75">
      <c r="B3302" s="11"/>
    </row>
    <row r="3303" ht="12.75">
      <c r="B3303" s="11"/>
    </row>
    <row r="3304" ht="12.75">
      <c r="B3304" s="11"/>
    </row>
    <row r="3305" ht="12.75">
      <c r="B3305" s="11"/>
    </row>
    <row r="3306" ht="12.75">
      <c r="B3306" s="11"/>
    </row>
    <row r="3307" ht="12.75">
      <c r="B3307" s="11"/>
    </row>
    <row r="3308" ht="12.75">
      <c r="B3308" s="11"/>
    </row>
    <row r="3309" ht="12.75">
      <c r="B3309" s="11"/>
    </row>
    <row r="3310" ht="12.75">
      <c r="B3310" s="11"/>
    </row>
    <row r="3311" ht="12.75">
      <c r="B3311" s="11"/>
    </row>
    <row r="3312" ht="12.75">
      <c r="B3312" s="11"/>
    </row>
    <row r="3313" ht="12.75">
      <c r="B3313" s="11"/>
    </row>
    <row r="3314" ht="12.75">
      <c r="B3314" s="11"/>
    </row>
    <row r="3315" ht="12.75">
      <c r="B3315" s="11"/>
    </row>
    <row r="3316" ht="12.75">
      <c r="B3316" s="11"/>
    </row>
    <row r="3317" ht="12.75">
      <c r="B3317" s="11"/>
    </row>
    <row r="3318" ht="12.75">
      <c r="B3318" s="11"/>
    </row>
    <row r="3319" ht="12.75">
      <c r="B3319" s="11"/>
    </row>
    <row r="3320" ht="12.75">
      <c r="B3320" s="11"/>
    </row>
    <row r="3321" ht="12.75">
      <c r="B3321" s="11"/>
    </row>
    <row r="3322" ht="12.75">
      <c r="B3322" s="11"/>
    </row>
    <row r="3323" ht="12.75">
      <c r="B3323" s="11"/>
    </row>
    <row r="3324" ht="12.75">
      <c r="B3324" s="11"/>
    </row>
    <row r="3325" ht="12.75">
      <c r="B3325" s="11"/>
    </row>
    <row r="3326" ht="12.75">
      <c r="B3326" s="11"/>
    </row>
    <row r="3327" ht="12.75">
      <c r="B3327" s="11"/>
    </row>
    <row r="3328" ht="12.75">
      <c r="B3328" s="11"/>
    </row>
    <row r="3329" ht="12.75">
      <c r="B3329" s="11"/>
    </row>
    <row r="3330" ht="12.75">
      <c r="B3330" s="11"/>
    </row>
    <row r="3331" ht="12.75">
      <c r="B3331" s="11"/>
    </row>
    <row r="3332" ht="12.75">
      <c r="B3332" s="11"/>
    </row>
    <row r="3333" ht="12.75">
      <c r="B3333" s="11"/>
    </row>
    <row r="3334" ht="12.75">
      <c r="B3334" s="11"/>
    </row>
    <row r="3335" ht="12.75">
      <c r="B3335" s="11"/>
    </row>
    <row r="3336" ht="12.75">
      <c r="B3336" s="11"/>
    </row>
    <row r="3337" ht="12.75">
      <c r="B3337" s="11"/>
    </row>
    <row r="3338" ht="12.75">
      <c r="B3338" s="11"/>
    </row>
    <row r="3339" ht="12.75">
      <c r="B3339" s="11"/>
    </row>
    <row r="3340" ht="12.75">
      <c r="B3340" s="11"/>
    </row>
    <row r="3341" ht="12.75">
      <c r="B3341" s="11"/>
    </row>
    <row r="3342" ht="12.75">
      <c r="B3342" s="11"/>
    </row>
  </sheetData>
  <sheetProtection/>
  <mergeCells count="1">
    <mergeCell ref="A7:F7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31" max="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J20" sqref="J20"/>
    </sheetView>
  </sheetViews>
  <sheetFormatPr defaultColWidth="9.140625" defaultRowHeight="12.75" customHeight="1" zeroHeight="1"/>
  <cols>
    <col min="1" max="1" width="5.140625" style="0" customWidth="1"/>
    <col min="2" max="2" width="34.7109375" style="0" customWidth="1"/>
    <col min="3" max="3" width="15.140625" style="0" customWidth="1"/>
    <col min="4" max="4" width="10.421875" style="0" customWidth="1"/>
    <col min="5" max="5" width="11.140625" style="0" customWidth="1"/>
    <col min="6" max="6" width="10.8515625" style="0" customWidth="1"/>
  </cols>
  <sheetData>
    <row r="1" spans="3:6" ht="12.75">
      <c r="C1" s="34" t="s">
        <v>314</v>
      </c>
      <c r="D1" s="34"/>
      <c r="E1" s="34"/>
      <c r="F1" s="2"/>
    </row>
    <row r="2" spans="3:6" ht="12.75">
      <c r="C2" s="34" t="s">
        <v>554</v>
      </c>
      <c r="D2" s="34"/>
      <c r="E2" s="34"/>
      <c r="F2" s="34"/>
    </row>
    <row r="3" spans="3:6" ht="12.75">
      <c r="C3" s="34" t="s">
        <v>75</v>
      </c>
      <c r="D3" s="34"/>
      <c r="E3" s="34"/>
      <c r="F3" s="34"/>
    </row>
    <row r="4" spans="3:6" ht="12.75">
      <c r="C4" s="34" t="s">
        <v>559</v>
      </c>
      <c r="D4" s="34"/>
      <c r="E4" s="34"/>
      <c r="F4" s="34"/>
    </row>
    <row r="5" ht="12.75"/>
    <row r="6" spans="1:6" ht="26.25" customHeight="1">
      <c r="A6" s="444" t="s">
        <v>345</v>
      </c>
      <c r="B6" s="444"/>
      <c r="C6" s="444"/>
      <c r="D6" s="444"/>
      <c r="E6" s="444"/>
      <c r="F6" s="444"/>
    </row>
    <row r="7" ht="12.75"/>
    <row r="8" spans="1:6" ht="56.25">
      <c r="A8" s="3" t="s">
        <v>76</v>
      </c>
      <c r="B8" s="4" t="s">
        <v>77</v>
      </c>
      <c r="C8" s="152" t="s">
        <v>346</v>
      </c>
      <c r="D8" s="5" t="s">
        <v>347</v>
      </c>
      <c r="E8" s="5" t="s">
        <v>330</v>
      </c>
      <c r="F8" s="5" t="s">
        <v>241</v>
      </c>
    </row>
    <row r="9" spans="1:6" ht="12.75">
      <c r="A9" s="6">
        <v>1</v>
      </c>
      <c r="B9" s="7">
        <v>2</v>
      </c>
      <c r="C9" s="8">
        <v>3</v>
      </c>
      <c r="D9" s="8">
        <v>4</v>
      </c>
      <c r="E9" s="8">
        <v>5</v>
      </c>
      <c r="F9" s="8">
        <v>6</v>
      </c>
    </row>
    <row r="10" spans="1:6" ht="12.75">
      <c r="A10" s="106"/>
      <c r="B10" s="69" t="s">
        <v>242</v>
      </c>
      <c r="C10" s="70">
        <f>C12+C13-C14</f>
        <v>12000</v>
      </c>
      <c r="D10" s="70">
        <f>D12+D13-D14</f>
        <v>366698</v>
      </c>
      <c r="E10" s="70">
        <f>E12+E13-E14</f>
        <v>0</v>
      </c>
      <c r="F10" s="71">
        <f>+E10/D10</f>
        <v>0</v>
      </c>
    </row>
    <row r="11" spans="1:6" ht="12.75">
      <c r="A11" s="80"/>
      <c r="B11" s="79" t="s">
        <v>78</v>
      </c>
      <c r="C11" s="79"/>
      <c r="D11" s="79"/>
      <c r="E11" s="79"/>
      <c r="F11" s="71"/>
    </row>
    <row r="12" spans="1:6" ht="12.75">
      <c r="A12" s="80"/>
      <c r="B12" s="79" t="s">
        <v>216</v>
      </c>
      <c r="C12" s="82">
        <v>22000</v>
      </c>
      <c r="D12" s="82">
        <v>395918</v>
      </c>
      <c r="E12" s="82">
        <v>10000</v>
      </c>
      <c r="F12" s="85">
        <f>+E12/D12</f>
        <v>0.025257755393793664</v>
      </c>
    </row>
    <row r="13" spans="1:6" ht="12.75">
      <c r="A13" s="80"/>
      <c r="B13" s="79" t="s">
        <v>217</v>
      </c>
      <c r="C13" s="82">
        <v>0</v>
      </c>
      <c r="D13" s="82">
        <v>0</v>
      </c>
      <c r="E13" s="82">
        <v>0</v>
      </c>
      <c r="F13" s="85">
        <v>0</v>
      </c>
    </row>
    <row r="14" spans="1:6" ht="12.75">
      <c r="A14" s="80"/>
      <c r="B14" s="79" t="s">
        <v>218</v>
      </c>
      <c r="C14" s="82">
        <v>10000</v>
      </c>
      <c r="D14" s="82">
        <v>29220</v>
      </c>
      <c r="E14" s="82">
        <v>10000</v>
      </c>
      <c r="F14" s="85">
        <f>+E14/D14</f>
        <v>0.34223134839151265</v>
      </c>
    </row>
    <row r="15" spans="1:6" ht="12.75">
      <c r="A15" s="80"/>
      <c r="B15" s="79"/>
      <c r="C15" s="79"/>
      <c r="D15" s="79"/>
      <c r="E15" s="79"/>
      <c r="F15" s="71"/>
    </row>
    <row r="16" spans="1:6" ht="12.75">
      <c r="A16" s="106"/>
      <c r="B16" s="69" t="s">
        <v>219</v>
      </c>
      <c r="C16" s="70">
        <f>C18+C19+C20+C21</f>
        <v>204000</v>
      </c>
      <c r="D16" s="70">
        <f>D18+D19+D20+D21</f>
        <v>327780</v>
      </c>
      <c r="E16" s="70">
        <f>E18+E19+E20+E21</f>
        <v>257000</v>
      </c>
      <c r="F16" s="71">
        <f>+E16/D16</f>
        <v>0.7840624809323327</v>
      </c>
    </row>
    <row r="17" spans="1:6" ht="12.75">
      <c r="A17" s="80"/>
      <c r="B17" s="79" t="s">
        <v>78</v>
      </c>
      <c r="C17" s="82"/>
      <c r="D17" s="82"/>
      <c r="E17" s="82"/>
      <c r="F17" s="71"/>
    </row>
    <row r="18" spans="1:6" ht="25.5">
      <c r="A18" s="78" t="s">
        <v>97</v>
      </c>
      <c r="B18" s="107" t="s">
        <v>68</v>
      </c>
      <c r="C18" s="48">
        <v>60000</v>
      </c>
      <c r="D18" s="48">
        <v>79000</v>
      </c>
      <c r="E18" s="48">
        <v>75000</v>
      </c>
      <c r="F18" s="92">
        <f aca="true" t="shared" si="0" ref="F18:F32">+E18/D18</f>
        <v>0.9493670886075949</v>
      </c>
    </row>
    <row r="19" spans="1:6" ht="25.5">
      <c r="A19" s="78" t="s">
        <v>79</v>
      </c>
      <c r="B19" s="107" t="s">
        <v>243</v>
      </c>
      <c r="C19" s="48">
        <v>10000</v>
      </c>
      <c r="D19" s="48">
        <v>13000</v>
      </c>
      <c r="E19" s="48">
        <v>25000</v>
      </c>
      <c r="F19" s="92">
        <f t="shared" si="0"/>
        <v>1.9230769230769231</v>
      </c>
    </row>
    <row r="20" spans="1:6" ht="36" customHeight="1">
      <c r="A20" s="78" t="s">
        <v>81</v>
      </c>
      <c r="B20" s="107" t="s">
        <v>244</v>
      </c>
      <c r="C20" s="48">
        <v>130000</v>
      </c>
      <c r="D20" s="48">
        <v>158000</v>
      </c>
      <c r="E20" s="48">
        <v>150000</v>
      </c>
      <c r="F20" s="92">
        <f t="shared" si="0"/>
        <v>0.9493670886075949</v>
      </c>
    </row>
    <row r="21" spans="1:6" ht="12.75">
      <c r="A21" s="78" t="s">
        <v>82</v>
      </c>
      <c r="B21" s="107" t="s">
        <v>245</v>
      </c>
      <c r="C21" s="48">
        <v>4000</v>
      </c>
      <c r="D21" s="48">
        <v>77780</v>
      </c>
      <c r="E21" s="48">
        <v>7000</v>
      </c>
      <c r="F21" s="92">
        <f t="shared" si="0"/>
        <v>0.08999742864489586</v>
      </c>
    </row>
    <row r="22" spans="1:6" ht="12.75">
      <c r="A22" s="78"/>
      <c r="B22" s="108" t="s">
        <v>107</v>
      </c>
      <c r="C22" s="109">
        <f>C24+C27+C28</f>
        <v>216000</v>
      </c>
      <c r="D22" s="109">
        <f>D24+D27+D28</f>
        <v>694478</v>
      </c>
      <c r="E22" s="109">
        <f>E24+E27+E28</f>
        <v>257000</v>
      </c>
      <c r="F22" s="71">
        <f t="shared" si="0"/>
        <v>0.3700621185984293</v>
      </c>
    </row>
    <row r="23" spans="1:6" ht="12.75">
      <c r="A23" s="78"/>
      <c r="B23" s="107" t="s">
        <v>78</v>
      </c>
      <c r="C23" s="45"/>
      <c r="D23" s="45"/>
      <c r="E23" s="45"/>
      <c r="F23" s="71"/>
    </row>
    <row r="24" spans="1:6" ht="12.75">
      <c r="A24" s="78" t="s">
        <v>97</v>
      </c>
      <c r="B24" s="107" t="s">
        <v>246</v>
      </c>
      <c r="C24" s="48">
        <f>C25+C26</f>
        <v>40000</v>
      </c>
      <c r="D24" s="48">
        <f>D25+D26</f>
        <v>50000</v>
      </c>
      <c r="E24" s="48">
        <f>E25+E26</f>
        <v>50000</v>
      </c>
      <c r="F24" s="92">
        <f t="shared" si="0"/>
        <v>1</v>
      </c>
    </row>
    <row r="25" spans="1:6" ht="25.5">
      <c r="A25" s="78" t="s">
        <v>98</v>
      </c>
      <c r="B25" s="107" t="s">
        <v>247</v>
      </c>
      <c r="C25" s="48">
        <v>20000</v>
      </c>
      <c r="D25" s="48">
        <v>25000</v>
      </c>
      <c r="E25" s="48">
        <v>25000</v>
      </c>
      <c r="F25" s="92">
        <f t="shared" si="0"/>
        <v>1</v>
      </c>
    </row>
    <row r="26" spans="1:6" ht="25.5">
      <c r="A26" s="78" t="s">
        <v>99</v>
      </c>
      <c r="B26" s="107" t="s">
        <v>248</v>
      </c>
      <c r="C26" s="48">
        <v>20000</v>
      </c>
      <c r="D26" s="48">
        <v>25000</v>
      </c>
      <c r="E26" s="48">
        <v>25000</v>
      </c>
      <c r="F26" s="92">
        <f t="shared" si="0"/>
        <v>1</v>
      </c>
    </row>
    <row r="27" spans="1:6" ht="12.75">
      <c r="A27" s="78" t="s">
        <v>79</v>
      </c>
      <c r="B27" s="107" t="s">
        <v>249</v>
      </c>
      <c r="C27" s="48">
        <v>166000</v>
      </c>
      <c r="D27" s="48">
        <v>619478</v>
      </c>
      <c r="E27" s="48">
        <v>147000</v>
      </c>
      <c r="F27" s="92">
        <f t="shared" si="0"/>
        <v>0.23729656258979334</v>
      </c>
    </row>
    <row r="28" spans="1:6" ht="12.75">
      <c r="A28" s="78" t="s">
        <v>81</v>
      </c>
      <c r="B28" s="107" t="s">
        <v>204</v>
      </c>
      <c r="C28" s="48">
        <v>10000</v>
      </c>
      <c r="D28" s="48">
        <v>25000</v>
      </c>
      <c r="E28" s="48">
        <v>60000</v>
      </c>
      <c r="F28" s="92">
        <f t="shared" si="0"/>
        <v>2.4</v>
      </c>
    </row>
    <row r="29" spans="1:6" ht="12.75">
      <c r="A29" s="45"/>
      <c r="B29" s="45"/>
      <c r="C29" s="45"/>
      <c r="D29" s="45"/>
      <c r="E29" s="45"/>
      <c r="F29" s="92"/>
    </row>
    <row r="30" spans="1:6" ht="12.75">
      <c r="A30" s="45"/>
      <c r="B30" s="107" t="s">
        <v>250</v>
      </c>
      <c r="C30" s="48">
        <f>C32+C33-C34</f>
        <v>0</v>
      </c>
      <c r="D30" s="48">
        <f>D32+D33-D34</f>
        <v>0</v>
      </c>
      <c r="E30" s="48">
        <f>E32+E33-E34</f>
        <v>0</v>
      </c>
      <c r="F30" s="92">
        <v>0</v>
      </c>
    </row>
    <row r="31" spans="1:6" ht="12.75">
      <c r="A31" s="45"/>
      <c r="B31" s="107" t="s">
        <v>78</v>
      </c>
      <c r="C31" s="45"/>
      <c r="D31" s="45"/>
      <c r="E31" s="45"/>
      <c r="F31" s="92"/>
    </row>
    <row r="32" spans="1:6" ht="12.75">
      <c r="A32" s="45"/>
      <c r="B32" s="107" t="s">
        <v>216</v>
      </c>
      <c r="C32" s="48">
        <v>10000</v>
      </c>
      <c r="D32" s="48">
        <v>10000</v>
      </c>
      <c r="E32" s="48">
        <v>15000</v>
      </c>
      <c r="F32" s="92">
        <f t="shared" si="0"/>
        <v>1.5</v>
      </c>
    </row>
    <row r="33" spans="1:6" ht="12.75">
      <c r="A33" s="45"/>
      <c r="B33" s="107" t="s">
        <v>217</v>
      </c>
      <c r="C33" s="48">
        <v>0</v>
      </c>
      <c r="D33" s="48">
        <v>0</v>
      </c>
      <c r="E33" s="48">
        <v>0</v>
      </c>
      <c r="F33" s="92">
        <v>0</v>
      </c>
    </row>
    <row r="34" spans="1:6" ht="12.75">
      <c r="A34" s="45"/>
      <c r="B34" s="107" t="s">
        <v>218</v>
      </c>
      <c r="C34" s="48">
        <v>10000</v>
      </c>
      <c r="D34" s="48">
        <v>10000</v>
      </c>
      <c r="E34" s="48">
        <v>15000</v>
      </c>
      <c r="F34" s="92">
        <f>+E34/D34</f>
        <v>1.5</v>
      </c>
    </row>
    <row r="35" spans="2:6" ht="12.75">
      <c r="B35" s="46"/>
      <c r="C35" s="110"/>
      <c r="D35" s="110"/>
      <c r="E35" s="110"/>
      <c r="F35" s="111"/>
    </row>
    <row r="36" spans="2:6" ht="12.75">
      <c r="B36" s="46"/>
      <c r="C36" s="110"/>
      <c r="D36" s="110"/>
      <c r="E36" s="110"/>
      <c r="F36" s="111"/>
    </row>
    <row r="37" spans="2:6" ht="12.75">
      <c r="B37" s="46"/>
      <c r="C37" s="110"/>
      <c r="D37" s="110"/>
      <c r="E37" s="110"/>
      <c r="F37" s="111"/>
    </row>
    <row r="38" spans="2:6" ht="12.75">
      <c r="B38" s="46"/>
      <c r="C38" s="110"/>
      <c r="D38" s="110"/>
      <c r="E38" s="110"/>
      <c r="F38" s="111"/>
    </row>
    <row r="39" spans="2:6" ht="12.75">
      <c r="B39" s="46"/>
      <c r="C39" s="110"/>
      <c r="D39" s="112"/>
      <c r="E39" s="480"/>
      <c r="F39" s="480"/>
    </row>
    <row r="40" spans="2:6" ht="12.75">
      <c r="B40" s="46"/>
      <c r="C40" s="110"/>
      <c r="D40" s="110"/>
      <c r="E40" s="389" t="s">
        <v>95</v>
      </c>
      <c r="F40" s="431"/>
    </row>
    <row r="41" spans="2:6" ht="12.75">
      <c r="B41" s="46"/>
      <c r="C41" s="110"/>
      <c r="D41" s="110"/>
      <c r="E41" s="110"/>
      <c r="F41" s="111"/>
    </row>
    <row r="42" spans="2:6" ht="12.75">
      <c r="B42" s="46"/>
      <c r="C42" s="110"/>
      <c r="D42" s="480"/>
      <c r="E42" s="480"/>
      <c r="F42" s="480"/>
    </row>
    <row r="43" spans="2:6" ht="12.75">
      <c r="B43" s="46"/>
      <c r="C43" s="110"/>
      <c r="D43" s="110"/>
      <c r="E43" s="389" t="s">
        <v>96</v>
      </c>
      <c r="F43" s="431"/>
    </row>
    <row r="44" ht="12.75" customHeight="1"/>
  </sheetData>
  <sheetProtection/>
  <mergeCells count="5">
    <mergeCell ref="E43:F43"/>
    <mergeCell ref="A6:F6"/>
    <mergeCell ref="E39:F39"/>
    <mergeCell ref="E40:F40"/>
    <mergeCell ref="D42:F42"/>
  </mergeCells>
  <printOptions/>
  <pageMargins left="0.75" right="0.75" top="1" bottom="1" header="0.5" footer="0.5"/>
  <pageSetup horizontalDpi="600" verticalDpi="600" orientation="portrait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J2" sqref="J2"/>
    </sheetView>
  </sheetViews>
  <sheetFormatPr defaultColWidth="9.140625" defaultRowHeight="12.75"/>
  <cols>
    <col min="1" max="1" width="3.57421875" style="13" customWidth="1"/>
    <col min="2" max="2" width="15.00390625" style="13" customWidth="1"/>
    <col min="3" max="3" width="6.28125" style="13" customWidth="1"/>
    <col min="4" max="4" width="8.00390625" style="13" customWidth="1"/>
    <col min="5" max="5" width="12.57421875" style="13" customWidth="1"/>
    <col min="6" max="6" width="12.00390625" style="13" customWidth="1"/>
    <col min="7" max="7" width="11.7109375" style="13" customWidth="1"/>
    <col min="8" max="8" width="11.421875" style="13" customWidth="1"/>
    <col min="9" max="9" width="10.28125" style="13" customWidth="1"/>
    <col min="10" max="10" width="10.8515625" style="13" customWidth="1"/>
    <col min="11" max="11" width="9.421875" style="13" customWidth="1"/>
    <col min="12" max="12" width="10.421875" style="13" customWidth="1"/>
    <col min="13" max="13" width="10.57421875" style="13" customWidth="1"/>
    <col min="14" max="16384" width="9.140625" style="13" customWidth="1"/>
  </cols>
  <sheetData>
    <row r="1" spans="2:13" ht="11.25" customHeight="1">
      <c r="B1" s="219"/>
      <c r="J1" s="34" t="s">
        <v>25</v>
      </c>
      <c r="K1" s="35"/>
      <c r="L1" s="35"/>
      <c r="M1" s="35"/>
    </row>
    <row r="2" spans="10:13" ht="11.25">
      <c r="J2" s="34" t="s">
        <v>554</v>
      </c>
      <c r="K2" s="35"/>
      <c r="L2" s="35"/>
      <c r="M2" s="35"/>
    </row>
    <row r="3" spans="10:13" ht="11.25">
      <c r="J3" s="34" t="s">
        <v>75</v>
      </c>
      <c r="K3" s="35"/>
      <c r="L3" s="35"/>
      <c r="M3" s="35"/>
    </row>
    <row r="4" spans="10:13" ht="11.25">
      <c r="J4" s="34" t="s">
        <v>559</v>
      </c>
      <c r="K4" s="35"/>
      <c r="L4" s="35"/>
      <c r="M4" s="35"/>
    </row>
    <row r="5" spans="11:13" ht="11.25">
      <c r="K5" s="35"/>
      <c r="L5" s="35"/>
      <c r="M5" s="35"/>
    </row>
    <row r="6" spans="2:13" s="59" customFormat="1" ht="18.75" customHeight="1">
      <c r="B6" s="490" t="s">
        <v>342</v>
      </c>
      <c r="C6" s="490"/>
      <c r="D6" s="490"/>
      <c r="E6" s="490"/>
      <c r="F6" s="490"/>
      <c r="G6" s="490"/>
      <c r="H6" s="490"/>
      <c r="I6" s="490"/>
      <c r="J6" s="490"/>
      <c r="K6" s="490"/>
      <c r="L6" s="490"/>
      <c r="M6" s="490"/>
    </row>
    <row r="7" s="59" customFormat="1" ht="12.75" customHeight="1"/>
    <row r="8" s="59" customFormat="1" ht="12.75" customHeight="1"/>
    <row r="9" spans="1:13" s="59" customFormat="1" ht="51.75" customHeight="1">
      <c r="A9" s="491" t="s">
        <v>101</v>
      </c>
      <c r="B9" s="487" t="s">
        <v>193</v>
      </c>
      <c r="C9" s="487" t="s">
        <v>194</v>
      </c>
      <c r="D9" s="487"/>
      <c r="E9" s="487" t="s">
        <v>195</v>
      </c>
      <c r="F9" s="489" t="s">
        <v>196</v>
      </c>
      <c r="G9" s="489"/>
      <c r="H9" s="489"/>
      <c r="I9" s="489"/>
      <c r="J9" s="489" t="s">
        <v>197</v>
      </c>
      <c r="K9" s="489"/>
      <c r="L9" s="489"/>
      <c r="M9" s="487" t="s">
        <v>198</v>
      </c>
    </row>
    <row r="10" spans="1:13" s="59" customFormat="1" ht="11.25">
      <c r="A10" s="492"/>
      <c r="B10" s="487"/>
      <c r="C10" s="487" t="s">
        <v>102</v>
      </c>
      <c r="D10" s="487" t="s">
        <v>103</v>
      </c>
      <c r="E10" s="487"/>
      <c r="F10" s="481" t="s">
        <v>199</v>
      </c>
      <c r="G10" s="484" t="s">
        <v>78</v>
      </c>
      <c r="H10" s="485"/>
      <c r="I10" s="486"/>
      <c r="J10" s="487" t="s">
        <v>200</v>
      </c>
      <c r="K10" s="484" t="s">
        <v>78</v>
      </c>
      <c r="L10" s="486"/>
      <c r="M10" s="487"/>
    </row>
    <row r="11" spans="1:13" s="59" customFormat="1" ht="11.25">
      <c r="A11" s="492"/>
      <c r="B11" s="487"/>
      <c r="C11" s="489"/>
      <c r="D11" s="489"/>
      <c r="E11" s="487"/>
      <c r="F11" s="482"/>
      <c r="G11" s="481" t="s">
        <v>201</v>
      </c>
      <c r="H11" s="489" t="s">
        <v>202</v>
      </c>
      <c r="I11" s="489"/>
      <c r="J11" s="487"/>
      <c r="K11" s="487" t="s">
        <v>203</v>
      </c>
      <c r="L11" s="487" t="s">
        <v>204</v>
      </c>
      <c r="M11" s="487"/>
    </row>
    <row r="12" spans="1:13" s="59" customFormat="1" ht="11.25">
      <c r="A12" s="493"/>
      <c r="B12" s="487"/>
      <c r="C12" s="489"/>
      <c r="D12" s="489"/>
      <c r="E12" s="487"/>
      <c r="F12" s="483"/>
      <c r="G12" s="483"/>
      <c r="H12" s="6" t="s">
        <v>205</v>
      </c>
      <c r="I12" s="6" t="s">
        <v>206</v>
      </c>
      <c r="J12" s="487"/>
      <c r="K12" s="487"/>
      <c r="L12" s="487"/>
      <c r="M12" s="487"/>
    </row>
    <row r="13" spans="1:13" s="59" customFormat="1" ht="11.25">
      <c r="A13" s="6"/>
      <c r="B13" s="6">
        <v>1</v>
      </c>
      <c r="C13" s="6">
        <v>2</v>
      </c>
      <c r="D13" s="6">
        <v>3</v>
      </c>
      <c r="E13" s="6">
        <v>4</v>
      </c>
      <c r="F13" s="6">
        <v>5</v>
      </c>
      <c r="G13" s="6">
        <v>6</v>
      </c>
      <c r="H13" s="6">
        <v>7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</row>
    <row r="14" spans="1:13" ht="25.5" customHeight="1">
      <c r="A14" s="20" t="s">
        <v>97</v>
      </c>
      <c r="B14" s="60" t="s">
        <v>207</v>
      </c>
      <c r="C14" s="61">
        <v>600</v>
      </c>
      <c r="D14" s="61">
        <v>60004</v>
      </c>
      <c r="E14" s="62"/>
      <c r="F14" s="62"/>
      <c r="G14" s="62"/>
      <c r="H14" s="62"/>
      <c r="I14" s="62"/>
      <c r="J14" s="62"/>
      <c r="K14" s="62"/>
      <c r="L14" s="62"/>
      <c r="M14" s="62"/>
    </row>
    <row r="15" spans="1:13" ht="22.5" customHeight="1">
      <c r="A15" s="20" t="s">
        <v>79</v>
      </c>
      <c r="B15" s="60" t="s">
        <v>255</v>
      </c>
      <c r="C15" s="61"/>
      <c r="D15" s="61"/>
      <c r="E15" s="62"/>
      <c r="F15" s="62">
        <f>SUM(G15:I15)</f>
        <v>5802695</v>
      </c>
      <c r="G15" s="62">
        <v>3048895</v>
      </c>
      <c r="H15" s="62">
        <v>1929800</v>
      </c>
      <c r="I15" s="62">
        <v>824000</v>
      </c>
      <c r="J15" s="62">
        <v>5802695</v>
      </c>
      <c r="K15" s="62">
        <v>0</v>
      </c>
      <c r="L15" s="62">
        <v>824000</v>
      </c>
      <c r="M15" s="62">
        <v>0</v>
      </c>
    </row>
    <row r="16" spans="1:13" ht="22.5" customHeight="1">
      <c r="A16" s="20" t="s">
        <v>81</v>
      </c>
      <c r="B16" s="60" t="s">
        <v>343</v>
      </c>
      <c r="C16" s="61"/>
      <c r="D16" s="61"/>
      <c r="E16" s="62"/>
      <c r="F16" s="62">
        <f>SUM(G16:I16)</f>
        <v>5982695</v>
      </c>
      <c r="G16" s="62">
        <v>3048895</v>
      </c>
      <c r="H16" s="62">
        <v>1929800</v>
      </c>
      <c r="I16" s="62">
        <v>1004000</v>
      </c>
      <c r="J16" s="62">
        <v>5982695</v>
      </c>
      <c r="K16" s="62">
        <v>0</v>
      </c>
      <c r="L16" s="62">
        <v>1004000</v>
      </c>
      <c r="M16" s="62">
        <v>0</v>
      </c>
    </row>
    <row r="17" spans="1:13" ht="21" customHeight="1">
      <c r="A17" s="20" t="s">
        <v>82</v>
      </c>
      <c r="B17" s="60" t="s">
        <v>331</v>
      </c>
      <c r="C17" s="61"/>
      <c r="D17" s="61"/>
      <c r="E17" s="62"/>
      <c r="F17" s="62">
        <f>SUM(G17:I17)</f>
        <v>10306097</v>
      </c>
      <c r="G17" s="62">
        <v>3096924</v>
      </c>
      <c r="H17" s="62">
        <v>2100000</v>
      </c>
      <c r="I17" s="62">
        <v>5109173</v>
      </c>
      <c r="J17" s="62">
        <v>10306097</v>
      </c>
      <c r="K17" s="62">
        <v>0</v>
      </c>
      <c r="L17" s="62">
        <v>5109173</v>
      </c>
      <c r="M17" s="62">
        <v>0</v>
      </c>
    </row>
    <row r="18" spans="1:13" ht="18.75" customHeight="1">
      <c r="A18" s="20" t="s">
        <v>83</v>
      </c>
      <c r="B18" s="60" t="s">
        <v>208</v>
      </c>
      <c r="C18" s="61"/>
      <c r="D18" s="61"/>
      <c r="E18" s="62"/>
      <c r="F18" s="62">
        <f>F17/F16%</f>
        <v>172.26512466371761</v>
      </c>
      <c r="G18" s="62">
        <f aca="true" t="shared" si="0" ref="G18:L18">G17/G16%</f>
        <v>101.57529203203127</v>
      </c>
      <c r="H18" s="62">
        <f t="shared" si="0"/>
        <v>108.81956679448648</v>
      </c>
      <c r="I18" s="62">
        <f t="shared" si="0"/>
        <v>508.88177290836654</v>
      </c>
      <c r="J18" s="62">
        <f t="shared" si="0"/>
        <v>172.26512466371761</v>
      </c>
      <c r="K18" s="62">
        <v>0</v>
      </c>
      <c r="L18" s="62">
        <f t="shared" si="0"/>
        <v>508.88177290836654</v>
      </c>
      <c r="M18" s="62">
        <v>0</v>
      </c>
    </row>
    <row r="19" spans="1:13" s="12" customFormat="1" ht="20.25" customHeight="1">
      <c r="A19" s="31"/>
      <c r="B19" s="63"/>
      <c r="C19" s="64"/>
      <c r="D19" s="64"/>
      <c r="E19" s="65"/>
      <c r="F19" s="65"/>
      <c r="G19" s="65"/>
      <c r="H19" s="65"/>
      <c r="I19" s="65"/>
      <c r="J19" s="65"/>
      <c r="K19" s="65"/>
      <c r="L19" s="65"/>
      <c r="M19" s="65"/>
    </row>
    <row r="20" spans="2:6" ht="11.25">
      <c r="B20" s="66"/>
      <c r="E20" s="67">
        <v>2009</v>
      </c>
      <c r="F20" s="67">
        <v>2010</v>
      </c>
    </row>
    <row r="21" spans="2:6" ht="11.25">
      <c r="B21" s="129" t="s">
        <v>209</v>
      </c>
      <c r="C21" s="128"/>
      <c r="D21" s="128"/>
      <c r="E21" s="126">
        <v>1086421</v>
      </c>
      <c r="F21" s="126">
        <v>1108924</v>
      </c>
    </row>
    <row r="22" spans="2:6" ht="11.25">
      <c r="B22" s="129" t="s">
        <v>210</v>
      </c>
      <c r="C22" s="128"/>
      <c r="D22" s="128"/>
      <c r="E22" s="126">
        <v>4978695</v>
      </c>
      <c r="F22" s="126">
        <v>5196924</v>
      </c>
    </row>
    <row r="23" spans="2:6" ht="11.25">
      <c r="B23" s="129" t="s">
        <v>211</v>
      </c>
      <c r="C23" s="128"/>
      <c r="D23" s="128"/>
      <c r="E23" s="127">
        <v>4.58</v>
      </c>
      <c r="F23" s="128">
        <v>4.69</v>
      </c>
    </row>
    <row r="24" spans="2:6" ht="11.25">
      <c r="B24" s="130" t="s">
        <v>212</v>
      </c>
      <c r="C24" s="128"/>
      <c r="D24" s="128"/>
      <c r="E24" s="128">
        <v>2.8</v>
      </c>
      <c r="F24" s="128">
        <v>2.79</v>
      </c>
    </row>
    <row r="25" spans="2:6" ht="11.25">
      <c r="B25" s="130" t="s">
        <v>213</v>
      </c>
      <c r="C25" s="128"/>
      <c r="D25" s="128"/>
      <c r="E25" s="128">
        <v>1.78</v>
      </c>
      <c r="F25" s="127">
        <v>1.9</v>
      </c>
    </row>
    <row r="27" ht="11.25">
      <c r="J27" s="13" t="s">
        <v>95</v>
      </c>
    </row>
    <row r="30" spans="10:11" ht="11.25">
      <c r="J30" s="488" t="s">
        <v>96</v>
      </c>
      <c r="K30" s="488"/>
    </row>
  </sheetData>
  <sheetProtection/>
  <mergeCells count="19">
    <mergeCell ref="B6:M6"/>
    <mergeCell ref="A9:A12"/>
    <mergeCell ref="B9:B12"/>
    <mergeCell ref="C9:D9"/>
    <mergeCell ref="E9:E12"/>
    <mergeCell ref="F9:I9"/>
    <mergeCell ref="J9:L9"/>
    <mergeCell ref="M9:M12"/>
    <mergeCell ref="C10:C12"/>
    <mergeCell ref="D10:D12"/>
    <mergeCell ref="F10:F12"/>
    <mergeCell ref="G10:I10"/>
    <mergeCell ref="J10:J12"/>
    <mergeCell ref="J30:K30"/>
    <mergeCell ref="K10:L10"/>
    <mergeCell ref="G11:G12"/>
    <mergeCell ref="H11:I11"/>
    <mergeCell ref="K11:K12"/>
    <mergeCell ref="L11:L12"/>
  </mergeCells>
  <printOptions/>
  <pageMargins left="0.75" right="0.75" top="1" bottom="1" header="0.5" footer="0.5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39"/>
  <sheetViews>
    <sheetView zoomScalePageLayoutView="0" workbookViewId="0" topLeftCell="A5">
      <pane ySplit="5025" topLeftCell="BM25" activePane="bottomLeft" state="split"/>
      <selection pane="topLeft" activeCell="O10" sqref="O10"/>
      <selection pane="bottomLeft" activeCell="A32" sqref="A32:IV32"/>
    </sheetView>
  </sheetViews>
  <sheetFormatPr defaultColWidth="9.140625" defaultRowHeight="12.75"/>
  <cols>
    <col min="1" max="1" width="4.140625" style="0" customWidth="1"/>
    <col min="2" max="2" width="6.140625" style="0" customWidth="1"/>
    <col min="3" max="3" width="20.8515625" style="0" customWidth="1"/>
    <col min="4" max="4" width="11.57421875" style="0" customWidth="1"/>
    <col min="5" max="5" width="11.7109375" style="0" customWidth="1"/>
    <col min="6" max="6" width="11.00390625" style="0" customWidth="1"/>
    <col min="7" max="7" width="11.421875" style="0" customWidth="1"/>
    <col min="8" max="8" width="11.00390625" style="0" customWidth="1"/>
    <col min="9" max="9" width="10.8515625" style="0" customWidth="1"/>
    <col min="10" max="10" width="8.28125" style="0" customWidth="1"/>
    <col min="11" max="11" width="7.421875" style="0" customWidth="1"/>
    <col min="12" max="12" width="8.00390625" style="0" customWidth="1"/>
    <col min="13" max="13" width="10.57421875" style="0" customWidth="1"/>
    <col min="14" max="14" width="11.00390625" style="0" customWidth="1"/>
    <col min="15" max="16" width="9.8515625" style="0" customWidth="1"/>
    <col min="17" max="17" width="3.421875" style="0" customWidth="1"/>
  </cols>
  <sheetData>
    <row r="1" spans="12:15" ht="12.75">
      <c r="L1" s="133" t="s">
        <v>377</v>
      </c>
      <c r="M1" s="133"/>
      <c r="N1" s="133"/>
      <c r="O1" s="113"/>
    </row>
    <row r="2" spans="12:15" ht="12.75">
      <c r="L2" s="133" t="s">
        <v>554</v>
      </c>
      <c r="M2" s="133"/>
      <c r="N2" s="133"/>
      <c r="O2" s="113"/>
    </row>
    <row r="3" spans="12:15" ht="12.75">
      <c r="L3" s="133" t="s">
        <v>75</v>
      </c>
      <c r="M3" s="133"/>
      <c r="N3" s="133"/>
      <c r="O3" s="113"/>
    </row>
    <row r="4" spans="12:15" ht="12.75">
      <c r="L4" s="133" t="s">
        <v>559</v>
      </c>
      <c r="M4" s="133"/>
      <c r="N4" s="133"/>
      <c r="O4" s="113"/>
    </row>
    <row r="5" ht="12.75">
      <c r="E5" s="113" t="s">
        <v>560</v>
      </c>
    </row>
    <row r="7" spans="1:17" ht="17.25" customHeight="1">
      <c r="A7" s="373" t="s">
        <v>102</v>
      </c>
      <c r="B7" s="373" t="s">
        <v>103</v>
      </c>
      <c r="C7" s="373" t="s">
        <v>378</v>
      </c>
      <c r="D7" s="375" t="s">
        <v>379</v>
      </c>
      <c r="E7" s="380" t="s">
        <v>380</v>
      </c>
      <c r="F7" s="381"/>
      <c r="G7" s="381"/>
      <c r="H7" s="381"/>
      <c r="I7" s="381"/>
      <c r="J7" s="381"/>
      <c r="K7" s="381"/>
      <c r="L7" s="382"/>
      <c r="M7" s="372" t="s">
        <v>381</v>
      </c>
      <c r="N7" s="381"/>
      <c r="O7" s="381"/>
      <c r="P7" s="381"/>
      <c r="Q7" s="382"/>
    </row>
    <row r="8" spans="1:17" ht="12.75">
      <c r="A8" s="374"/>
      <c r="B8" s="374"/>
      <c r="C8" s="374"/>
      <c r="D8" s="374"/>
      <c r="E8" s="383"/>
      <c r="F8" s="384"/>
      <c r="G8" s="384"/>
      <c r="H8" s="384"/>
      <c r="I8" s="384"/>
      <c r="J8" s="384"/>
      <c r="K8" s="384"/>
      <c r="L8" s="385"/>
      <c r="M8" s="383"/>
      <c r="N8" s="384"/>
      <c r="O8" s="384"/>
      <c r="P8" s="384"/>
      <c r="Q8" s="385"/>
    </row>
    <row r="9" spans="1:17" ht="66.75" customHeight="1">
      <c r="A9" s="223"/>
      <c r="B9" s="223"/>
      <c r="C9" s="223"/>
      <c r="D9" s="223"/>
      <c r="E9" s="223"/>
      <c r="F9" s="377" t="s">
        <v>382</v>
      </c>
      <c r="G9" s="378"/>
      <c r="H9" s="378"/>
      <c r="I9" s="378"/>
      <c r="J9" s="378"/>
      <c r="K9" s="378"/>
      <c r="L9" s="379"/>
      <c r="M9" s="224"/>
      <c r="N9" s="409" t="s">
        <v>383</v>
      </c>
      <c r="O9" s="410"/>
      <c r="P9" s="225" t="s">
        <v>384</v>
      </c>
      <c r="Q9" s="226" t="s">
        <v>385</v>
      </c>
    </row>
    <row r="10" spans="1:17" ht="107.25">
      <c r="A10" s="227"/>
      <c r="B10" s="227"/>
      <c r="C10" s="227"/>
      <c r="D10" s="227"/>
      <c r="E10" s="227"/>
      <c r="F10" s="225" t="s">
        <v>386</v>
      </c>
      <c r="G10" s="225" t="s">
        <v>387</v>
      </c>
      <c r="H10" s="228" t="s">
        <v>388</v>
      </c>
      <c r="I10" s="228" t="s">
        <v>389</v>
      </c>
      <c r="J10" s="228" t="s">
        <v>390</v>
      </c>
      <c r="K10" s="314" t="s">
        <v>561</v>
      </c>
      <c r="L10" s="228" t="s">
        <v>391</v>
      </c>
      <c r="M10" s="229"/>
      <c r="N10" s="225"/>
      <c r="O10" s="314" t="s">
        <v>562</v>
      </c>
      <c r="P10" s="230"/>
      <c r="Q10" s="230"/>
    </row>
    <row r="11" spans="1:17" ht="12.75">
      <c r="A11" s="231">
        <v>1</v>
      </c>
      <c r="B11" s="231">
        <v>2</v>
      </c>
      <c r="C11" s="231">
        <v>3</v>
      </c>
      <c r="D11" s="231">
        <v>4</v>
      </c>
      <c r="E11" s="231">
        <v>5</v>
      </c>
      <c r="F11" s="231">
        <v>6</v>
      </c>
      <c r="G11" s="231">
        <v>7</v>
      </c>
      <c r="H11" s="231">
        <v>8</v>
      </c>
      <c r="I11" s="231">
        <v>9</v>
      </c>
      <c r="J11" s="231">
        <v>10</v>
      </c>
      <c r="K11" s="231">
        <v>11</v>
      </c>
      <c r="L11" s="231">
        <v>12</v>
      </c>
      <c r="M11" s="231">
        <v>13</v>
      </c>
      <c r="N11" s="231">
        <v>14</v>
      </c>
      <c r="O11" s="231">
        <v>15</v>
      </c>
      <c r="P11" s="231">
        <v>16</v>
      </c>
      <c r="Q11" s="231">
        <v>17</v>
      </c>
    </row>
    <row r="12" spans="1:17" ht="12.75">
      <c r="A12" s="232" t="s">
        <v>166</v>
      </c>
      <c r="B12" s="45"/>
      <c r="C12" s="107" t="s">
        <v>167</v>
      </c>
      <c r="D12" s="48">
        <f aca="true" t="shared" si="0" ref="D12:D43">SUM(E12,M12)</f>
        <v>18500</v>
      </c>
      <c r="E12" s="48">
        <f aca="true" t="shared" si="1" ref="E12:E19">SUM(F12:L12)</f>
        <v>18500</v>
      </c>
      <c r="F12" s="48">
        <f aca="true" t="shared" si="2" ref="F12:Q12">SUM(F13:F15,O12)</f>
        <v>0</v>
      </c>
      <c r="G12" s="48">
        <f>SUM(G13:G15,P12)</f>
        <v>5000</v>
      </c>
      <c r="H12" s="48">
        <f t="shared" si="2"/>
        <v>13500</v>
      </c>
      <c r="I12" s="48">
        <f t="shared" si="2"/>
        <v>0</v>
      </c>
      <c r="J12" s="48">
        <f t="shared" si="2"/>
        <v>0</v>
      </c>
      <c r="K12" s="48">
        <f t="shared" si="2"/>
        <v>0</v>
      </c>
      <c r="L12" s="48">
        <f t="shared" si="2"/>
        <v>0</v>
      </c>
      <c r="M12" s="48">
        <f>SUM(N12,P12,Q12)</f>
        <v>0</v>
      </c>
      <c r="N12" s="48">
        <f t="shared" si="2"/>
        <v>0</v>
      </c>
      <c r="O12" s="48">
        <f t="shared" si="2"/>
        <v>0</v>
      </c>
      <c r="P12" s="48">
        <f t="shared" si="2"/>
        <v>0</v>
      </c>
      <c r="Q12" s="48">
        <f t="shared" si="2"/>
        <v>0</v>
      </c>
    </row>
    <row r="13" spans="1:17" ht="25.5">
      <c r="A13" s="232"/>
      <c r="B13" s="232" t="s">
        <v>290</v>
      </c>
      <c r="C13" s="236" t="s">
        <v>572</v>
      </c>
      <c r="D13" s="48">
        <f t="shared" si="0"/>
        <v>5500</v>
      </c>
      <c r="E13" s="48">
        <f t="shared" si="1"/>
        <v>5500</v>
      </c>
      <c r="F13" s="48"/>
      <c r="G13" s="48"/>
      <c r="H13" s="48">
        <v>5500</v>
      </c>
      <c r="I13" s="48"/>
      <c r="J13" s="48"/>
      <c r="K13" s="48"/>
      <c r="L13" s="48"/>
      <c r="M13" s="48">
        <f aca="true" t="shared" si="3" ref="M13:M75">SUM(N13,P13,Q13)</f>
        <v>0</v>
      </c>
      <c r="N13" s="48"/>
      <c r="O13" s="48"/>
      <c r="P13" s="48"/>
      <c r="Q13" s="48"/>
    </row>
    <row r="14" spans="1:17" ht="12.75">
      <c r="A14" s="232"/>
      <c r="B14" s="232" t="s">
        <v>168</v>
      </c>
      <c r="C14" s="107" t="s">
        <v>169</v>
      </c>
      <c r="D14" s="48">
        <f t="shared" si="0"/>
        <v>8000</v>
      </c>
      <c r="E14" s="48">
        <f t="shared" si="1"/>
        <v>8000</v>
      </c>
      <c r="F14" s="48"/>
      <c r="G14" s="48"/>
      <c r="H14" s="48">
        <v>8000</v>
      </c>
      <c r="I14" s="48"/>
      <c r="J14" s="48"/>
      <c r="K14" s="48"/>
      <c r="L14" s="48"/>
      <c r="M14" s="48">
        <f t="shared" si="3"/>
        <v>0</v>
      </c>
      <c r="N14" s="48"/>
      <c r="O14" s="48"/>
      <c r="P14" s="48"/>
      <c r="Q14" s="48"/>
    </row>
    <row r="15" spans="1:17" ht="12.75">
      <c r="A15" s="45"/>
      <c r="B15" s="232" t="s">
        <v>392</v>
      </c>
      <c r="C15" s="107" t="s">
        <v>134</v>
      </c>
      <c r="D15" s="48">
        <f t="shared" si="0"/>
        <v>5000</v>
      </c>
      <c r="E15" s="48">
        <f t="shared" si="1"/>
        <v>5000</v>
      </c>
      <c r="F15" s="48"/>
      <c r="G15" s="48">
        <v>5000</v>
      </c>
      <c r="H15" s="48"/>
      <c r="I15" s="48"/>
      <c r="J15" s="48"/>
      <c r="K15" s="48"/>
      <c r="L15" s="48"/>
      <c r="M15" s="48">
        <f t="shared" si="3"/>
        <v>0</v>
      </c>
      <c r="N15" s="48"/>
      <c r="O15" s="48"/>
      <c r="P15" s="48"/>
      <c r="Q15" s="48"/>
    </row>
    <row r="16" spans="1:17" ht="51">
      <c r="A16" s="45">
        <v>400</v>
      </c>
      <c r="B16" s="232"/>
      <c r="C16" s="236" t="s">
        <v>573</v>
      </c>
      <c r="D16" s="48">
        <f t="shared" si="0"/>
        <v>50000</v>
      </c>
      <c r="E16" s="48">
        <f t="shared" si="1"/>
        <v>50000</v>
      </c>
      <c r="F16" s="48"/>
      <c r="G16" s="48">
        <f>SUM(G17)</f>
        <v>50000</v>
      </c>
      <c r="H16" s="48"/>
      <c r="I16" s="48"/>
      <c r="J16" s="48"/>
      <c r="K16" s="48"/>
      <c r="L16" s="48"/>
      <c r="M16" s="48">
        <f t="shared" si="3"/>
        <v>0</v>
      </c>
      <c r="N16" s="48"/>
      <c r="O16" s="48"/>
      <c r="P16" s="48"/>
      <c r="Q16" s="48"/>
    </row>
    <row r="17" spans="1:17" ht="12.75">
      <c r="A17" s="45"/>
      <c r="B17" s="232" t="s">
        <v>547</v>
      </c>
      <c r="C17" s="107" t="s">
        <v>134</v>
      </c>
      <c r="D17" s="48">
        <f t="shared" si="0"/>
        <v>50000</v>
      </c>
      <c r="E17" s="48">
        <f t="shared" si="1"/>
        <v>50000</v>
      </c>
      <c r="F17" s="48"/>
      <c r="G17" s="48">
        <v>50000</v>
      </c>
      <c r="H17" s="48"/>
      <c r="I17" s="48"/>
      <c r="J17" s="48"/>
      <c r="K17" s="48"/>
      <c r="L17" s="48"/>
      <c r="M17" s="48">
        <f t="shared" si="3"/>
        <v>0</v>
      </c>
      <c r="N17" s="48"/>
      <c r="O17" s="48"/>
      <c r="P17" s="48"/>
      <c r="Q17" s="48"/>
    </row>
    <row r="18" spans="1:17" ht="12.75">
      <c r="A18" s="45">
        <v>600</v>
      </c>
      <c r="B18" s="45"/>
      <c r="C18" s="107" t="s">
        <v>137</v>
      </c>
      <c r="D18" s="48">
        <f t="shared" si="0"/>
        <v>13993013</v>
      </c>
      <c r="E18" s="48">
        <f t="shared" si="1"/>
        <v>6080000</v>
      </c>
      <c r="F18" s="48">
        <f aca="true" t="shared" si="4" ref="F18:L18">SUM(F19:F21)</f>
        <v>0</v>
      </c>
      <c r="G18" s="48">
        <f t="shared" si="4"/>
        <v>3980000</v>
      </c>
      <c r="H18" s="48">
        <f t="shared" si="4"/>
        <v>2100000</v>
      </c>
      <c r="I18" s="48">
        <f t="shared" si="4"/>
        <v>0</v>
      </c>
      <c r="J18" s="48">
        <f t="shared" si="4"/>
        <v>0</v>
      </c>
      <c r="K18" s="48">
        <f t="shared" si="4"/>
        <v>0</v>
      </c>
      <c r="L18" s="48">
        <f t="shared" si="4"/>
        <v>0</v>
      </c>
      <c r="M18" s="48">
        <f t="shared" si="3"/>
        <v>7913013</v>
      </c>
      <c r="N18" s="48">
        <f>SUM(N19:N21)</f>
        <v>7913013</v>
      </c>
      <c r="O18" s="48">
        <f>SUM(O19:O21)</f>
        <v>4049936</v>
      </c>
      <c r="P18" s="48">
        <f>SUM(P19:P21)</f>
        <v>0</v>
      </c>
      <c r="Q18" s="48">
        <f>SUM(Q19:Q21)</f>
        <v>0</v>
      </c>
    </row>
    <row r="19" spans="1:17" ht="25.5">
      <c r="A19" s="45"/>
      <c r="B19" s="45">
        <v>60004</v>
      </c>
      <c r="C19" s="107" t="s">
        <v>361</v>
      </c>
      <c r="D19" s="48">
        <f t="shared" si="0"/>
        <v>7209173</v>
      </c>
      <c r="E19" s="48">
        <f t="shared" si="1"/>
        <v>2100000</v>
      </c>
      <c r="F19" s="48"/>
      <c r="G19" s="48"/>
      <c r="H19" s="48">
        <v>2100000</v>
      </c>
      <c r="I19" s="48"/>
      <c r="J19" s="48"/>
      <c r="K19" s="48"/>
      <c r="L19" s="48"/>
      <c r="M19" s="48">
        <f t="shared" si="3"/>
        <v>5109173</v>
      </c>
      <c r="N19" s="48">
        <v>5109173</v>
      </c>
      <c r="O19" s="48">
        <v>4049936</v>
      </c>
      <c r="P19" s="48"/>
      <c r="Q19" s="48"/>
    </row>
    <row r="20" spans="1:17" ht="25.5">
      <c r="A20" s="45"/>
      <c r="B20" s="45">
        <v>60014</v>
      </c>
      <c r="C20" s="107" t="s">
        <v>138</v>
      </c>
      <c r="D20" s="48">
        <f t="shared" si="0"/>
        <v>1854100</v>
      </c>
      <c r="E20" s="48">
        <f aca="true" t="shared" si="5" ref="E20:E75">SUM(F20:L20)</f>
        <v>0</v>
      </c>
      <c r="F20" s="48"/>
      <c r="G20" s="48"/>
      <c r="H20" s="48"/>
      <c r="I20" s="48"/>
      <c r="J20" s="48"/>
      <c r="K20" s="48"/>
      <c r="L20" s="48"/>
      <c r="M20" s="48">
        <f t="shared" si="3"/>
        <v>1854100</v>
      </c>
      <c r="N20" s="48">
        <v>1854100</v>
      </c>
      <c r="O20" s="48"/>
      <c r="P20" s="48"/>
      <c r="Q20" s="48"/>
    </row>
    <row r="21" spans="1:17" ht="12.75">
      <c r="A21" s="45"/>
      <c r="B21" s="45">
        <v>60016</v>
      </c>
      <c r="C21" s="107" t="s">
        <v>393</v>
      </c>
      <c r="D21" s="48">
        <f t="shared" si="0"/>
        <v>4929740</v>
      </c>
      <c r="E21" s="48">
        <f t="shared" si="5"/>
        <v>3980000</v>
      </c>
      <c r="F21" s="48"/>
      <c r="G21" s="48">
        <v>3980000</v>
      </c>
      <c r="H21" s="48"/>
      <c r="I21" s="48"/>
      <c r="J21" s="48"/>
      <c r="K21" s="48"/>
      <c r="L21" s="48"/>
      <c r="M21" s="48">
        <f>SUM(N21,P21,Q21)</f>
        <v>949740</v>
      </c>
      <c r="N21" s="48">
        <v>949740</v>
      </c>
      <c r="O21" s="48"/>
      <c r="P21" s="48"/>
      <c r="Q21" s="48"/>
    </row>
    <row r="22" spans="1:17" ht="25.5">
      <c r="A22" s="45">
        <v>700</v>
      </c>
      <c r="B22" s="45"/>
      <c r="C22" s="107" t="s">
        <v>394</v>
      </c>
      <c r="D22" s="48">
        <f t="shared" si="0"/>
        <v>4393539</v>
      </c>
      <c r="E22" s="48">
        <f t="shared" si="5"/>
        <v>4363539</v>
      </c>
      <c r="F22" s="48">
        <f aca="true" t="shared" si="6" ref="F22:Q22">SUM(F23,O22)</f>
        <v>930004</v>
      </c>
      <c r="G22" s="48">
        <f t="shared" si="6"/>
        <v>3428695</v>
      </c>
      <c r="H22" s="48">
        <f t="shared" si="6"/>
        <v>0</v>
      </c>
      <c r="I22" s="48">
        <f t="shared" si="6"/>
        <v>4840</v>
      </c>
      <c r="J22" s="48">
        <f t="shared" si="6"/>
        <v>0</v>
      </c>
      <c r="K22" s="48">
        <f t="shared" si="6"/>
        <v>0</v>
      </c>
      <c r="L22" s="48">
        <f t="shared" si="6"/>
        <v>0</v>
      </c>
      <c r="M22" s="48">
        <f t="shared" si="3"/>
        <v>30000</v>
      </c>
      <c r="N22" s="48">
        <f t="shared" si="6"/>
        <v>30000</v>
      </c>
      <c r="O22" s="48">
        <f t="shared" si="6"/>
        <v>0</v>
      </c>
      <c r="P22" s="48">
        <f t="shared" si="6"/>
        <v>0</v>
      </c>
      <c r="Q22" s="48">
        <f t="shared" si="6"/>
        <v>0</v>
      </c>
    </row>
    <row r="23" spans="1:17" ht="38.25">
      <c r="A23" s="45"/>
      <c r="B23" s="233">
        <v>70004</v>
      </c>
      <c r="C23" s="107" t="s">
        <v>395</v>
      </c>
      <c r="D23" s="48">
        <f t="shared" si="0"/>
        <v>4393539</v>
      </c>
      <c r="E23" s="48">
        <f t="shared" si="5"/>
        <v>4363539</v>
      </c>
      <c r="F23" s="48">
        <v>930004</v>
      </c>
      <c r="G23" s="48">
        <v>3428695</v>
      </c>
      <c r="H23" s="48"/>
      <c r="I23" s="48">
        <v>4840</v>
      </c>
      <c r="J23" s="48"/>
      <c r="K23" s="48"/>
      <c r="L23" s="48"/>
      <c r="M23" s="48">
        <f t="shared" si="3"/>
        <v>30000</v>
      </c>
      <c r="N23" s="48">
        <v>30000</v>
      </c>
      <c r="O23" s="48"/>
      <c r="P23" s="48"/>
      <c r="Q23" s="48"/>
    </row>
    <row r="24" spans="1:17" ht="12.75">
      <c r="A24" s="45">
        <v>710</v>
      </c>
      <c r="B24" s="45"/>
      <c r="C24" s="107" t="s">
        <v>396</v>
      </c>
      <c r="D24" s="48">
        <f t="shared" si="0"/>
        <v>842262</v>
      </c>
      <c r="E24" s="48">
        <f t="shared" si="5"/>
        <v>742262</v>
      </c>
      <c r="F24" s="48">
        <f aca="true" t="shared" si="7" ref="F24:L24">SUM(F25:F27)</f>
        <v>74500</v>
      </c>
      <c r="G24" s="48">
        <f t="shared" si="7"/>
        <v>667762</v>
      </c>
      <c r="H24" s="48">
        <f t="shared" si="7"/>
        <v>0</v>
      </c>
      <c r="I24" s="48">
        <f t="shared" si="7"/>
        <v>0</v>
      </c>
      <c r="J24" s="48">
        <f t="shared" si="7"/>
        <v>0</v>
      </c>
      <c r="K24" s="48">
        <f t="shared" si="7"/>
        <v>0</v>
      </c>
      <c r="L24" s="48">
        <f t="shared" si="7"/>
        <v>0</v>
      </c>
      <c r="M24" s="48">
        <f t="shared" si="3"/>
        <v>100000</v>
      </c>
      <c r="N24" s="48">
        <f>SUM(N25:N27)</f>
        <v>100000</v>
      </c>
      <c r="O24" s="48">
        <f>SUM(O25:O27)</f>
        <v>0</v>
      </c>
      <c r="P24" s="48">
        <f>SUM(P25:P27)</f>
        <v>0</v>
      </c>
      <c r="Q24" s="48">
        <f>SUM(Q25:Q27)</f>
        <v>0</v>
      </c>
    </row>
    <row r="25" spans="1:17" ht="38.25">
      <c r="A25" s="45"/>
      <c r="B25" s="233">
        <v>71004</v>
      </c>
      <c r="C25" s="107" t="s">
        <v>397</v>
      </c>
      <c r="D25" s="48">
        <f t="shared" si="0"/>
        <v>396580</v>
      </c>
      <c r="E25" s="48">
        <f t="shared" si="5"/>
        <v>396580</v>
      </c>
      <c r="F25" s="48">
        <v>7500</v>
      </c>
      <c r="G25" s="48">
        <v>389080</v>
      </c>
      <c r="H25" s="48"/>
      <c r="I25" s="48"/>
      <c r="J25" s="48"/>
      <c r="K25" s="48"/>
      <c r="L25" s="48"/>
      <c r="M25" s="48">
        <f t="shared" si="3"/>
        <v>0</v>
      </c>
      <c r="N25" s="48"/>
      <c r="O25" s="48"/>
      <c r="P25" s="48"/>
      <c r="Q25" s="48"/>
    </row>
    <row r="26" spans="1:17" ht="38.25">
      <c r="A26" s="45"/>
      <c r="B26" s="233">
        <v>71014</v>
      </c>
      <c r="C26" s="236" t="s">
        <v>574</v>
      </c>
      <c r="D26" s="48">
        <f t="shared" si="0"/>
        <v>308082</v>
      </c>
      <c r="E26" s="48">
        <f t="shared" si="5"/>
        <v>208082</v>
      </c>
      <c r="F26" s="48"/>
      <c r="G26" s="48">
        <v>208082</v>
      </c>
      <c r="H26" s="48"/>
      <c r="I26" s="48"/>
      <c r="J26" s="48"/>
      <c r="K26" s="48"/>
      <c r="L26" s="48"/>
      <c r="M26" s="48">
        <f t="shared" si="3"/>
        <v>100000</v>
      </c>
      <c r="N26" s="48">
        <v>100000</v>
      </c>
      <c r="O26" s="48"/>
      <c r="P26" s="48"/>
      <c r="Q26" s="48"/>
    </row>
    <row r="27" spans="1:17" ht="12.75">
      <c r="A27" s="45"/>
      <c r="B27" s="233">
        <v>71035</v>
      </c>
      <c r="C27" s="107" t="s">
        <v>398</v>
      </c>
      <c r="D27" s="48">
        <f t="shared" si="0"/>
        <v>137600</v>
      </c>
      <c r="E27" s="48">
        <f t="shared" si="5"/>
        <v>137600</v>
      </c>
      <c r="F27" s="48">
        <v>67000</v>
      </c>
      <c r="G27" s="48">
        <v>70600</v>
      </c>
      <c r="H27" s="48"/>
      <c r="I27" s="48"/>
      <c r="J27" s="48"/>
      <c r="K27" s="48"/>
      <c r="L27" s="48"/>
      <c r="M27" s="48">
        <f t="shared" si="3"/>
        <v>0</v>
      </c>
      <c r="N27" s="48"/>
      <c r="O27" s="48"/>
      <c r="P27" s="48"/>
      <c r="Q27" s="48"/>
    </row>
    <row r="28" spans="1:17" ht="19.5" customHeight="1">
      <c r="A28" s="45">
        <v>750</v>
      </c>
      <c r="B28" s="45"/>
      <c r="C28" s="107" t="s">
        <v>109</v>
      </c>
      <c r="D28" s="48">
        <f t="shared" si="0"/>
        <v>9070887</v>
      </c>
      <c r="E28" s="48">
        <f t="shared" si="5"/>
        <v>8814967</v>
      </c>
      <c r="F28" s="48">
        <f aca="true" t="shared" si="8" ref="F28:Q28">SUM(F29:F34)</f>
        <v>6569653</v>
      </c>
      <c r="G28" s="48">
        <f t="shared" si="8"/>
        <v>1765884</v>
      </c>
      <c r="H28" s="48">
        <f t="shared" si="8"/>
        <v>0</v>
      </c>
      <c r="I28" s="48">
        <f t="shared" si="8"/>
        <v>479430</v>
      </c>
      <c r="J28" s="48">
        <f t="shared" si="8"/>
        <v>0</v>
      </c>
      <c r="K28" s="48">
        <f t="shared" si="8"/>
        <v>0</v>
      </c>
      <c r="L28" s="48">
        <f t="shared" si="8"/>
        <v>0</v>
      </c>
      <c r="M28" s="48">
        <f t="shared" si="3"/>
        <v>255920</v>
      </c>
      <c r="N28" s="48">
        <f t="shared" si="8"/>
        <v>255920</v>
      </c>
      <c r="O28" s="48">
        <f>SUM(O29:O34)</f>
        <v>141032</v>
      </c>
      <c r="P28" s="48">
        <f t="shared" si="8"/>
        <v>0</v>
      </c>
      <c r="Q28" s="48">
        <f t="shared" si="8"/>
        <v>0</v>
      </c>
    </row>
    <row r="29" spans="1:17" ht="12.75">
      <c r="A29" s="45"/>
      <c r="B29" s="233">
        <v>75011</v>
      </c>
      <c r="C29" s="107" t="s">
        <v>110</v>
      </c>
      <c r="D29" s="48">
        <f t="shared" si="0"/>
        <v>440118</v>
      </c>
      <c r="E29" s="48">
        <f t="shared" si="5"/>
        <v>440118</v>
      </c>
      <c r="F29" s="48">
        <v>335362</v>
      </c>
      <c r="G29" s="48">
        <v>60756</v>
      </c>
      <c r="H29" s="48"/>
      <c r="I29" s="48">
        <v>44000</v>
      </c>
      <c r="J29" s="48"/>
      <c r="K29" s="48"/>
      <c r="L29" s="48"/>
      <c r="M29" s="48">
        <f t="shared" si="3"/>
        <v>0</v>
      </c>
      <c r="N29" s="48"/>
      <c r="O29" s="48"/>
      <c r="P29" s="48"/>
      <c r="Q29" s="48"/>
    </row>
    <row r="30" spans="1:17" ht="12.75">
      <c r="A30" s="45"/>
      <c r="B30" s="233">
        <v>75020</v>
      </c>
      <c r="C30" s="107" t="s">
        <v>399</v>
      </c>
      <c r="D30" s="48">
        <f t="shared" si="0"/>
        <v>50450</v>
      </c>
      <c r="E30" s="48">
        <f t="shared" si="5"/>
        <v>50450</v>
      </c>
      <c r="F30" s="48"/>
      <c r="G30" s="48">
        <v>50450</v>
      </c>
      <c r="H30" s="48"/>
      <c r="I30" s="48"/>
      <c r="J30" s="48"/>
      <c r="K30" s="48"/>
      <c r="L30" s="48"/>
      <c r="M30" s="48">
        <f t="shared" si="3"/>
        <v>0</v>
      </c>
      <c r="N30" s="48"/>
      <c r="O30" s="48"/>
      <c r="P30" s="48"/>
      <c r="Q30" s="48"/>
    </row>
    <row r="31" spans="1:17" ht="38.25">
      <c r="A31" s="45"/>
      <c r="B31" s="233">
        <v>75022</v>
      </c>
      <c r="C31" s="236" t="s">
        <v>575</v>
      </c>
      <c r="D31" s="48">
        <f t="shared" si="0"/>
        <v>478080</v>
      </c>
      <c r="E31" s="48">
        <f t="shared" si="5"/>
        <v>478080</v>
      </c>
      <c r="F31" s="48"/>
      <c r="G31" s="48">
        <v>59600</v>
      </c>
      <c r="H31" s="48"/>
      <c r="I31" s="48">
        <v>418480</v>
      </c>
      <c r="J31" s="48"/>
      <c r="K31" s="48"/>
      <c r="L31" s="48"/>
      <c r="M31" s="48">
        <f t="shared" si="3"/>
        <v>0</v>
      </c>
      <c r="N31" s="48"/>
      <c r="O31" s="48"/>
      <c r="P31" s="48"/>
      <c r="Q31" s="48"/>
    </row>
    <row r="32" spans="1:17" ht="38.25">
      <c r="A32" s="45"/>
      <c r="B32" s="233">
        <v>75023</v>
      </c>
      <c r="C32" s="236" t="s">
        <v>576</v>
      </c>
      <c r="D32" s="48">
        <f t="shared" si="0"/>
        <v>7700892</v>
      </c>
      <c r="E32" s="48">
        <f>SUM(F32:L32)</f>
        <v>7444972</v>
      </c>
      <c r="F32" s="48">
        <v>6202527</v>
      </c>
      <c r="G32" s="48">
        <v>1225495</v>
      </c>
      <c r="H32" s="48"/>
      <c r="I32" s="48">
        <v>16950</v>
      </c>
      <c r="J32" s="48"/>
      <c r="K32" s="48"/>
      <c r="L32" s="48"/>
      <c r="M32" s="48">
        <f t="shared" si="3"/>
        <v>255920</v>
      </c>
      <c r="N32" s="48">
        <v>255920</v>
      </c>
      <c r="O32" s="48">
        <v>141032</v>
      </c>
      <c r="P32" s="48"/>
      <c r="Q32" s="48"/>
    </row>
    <row r="33" spans="1:17" ht="38.25">
      <c r="A33" s="45"/>
      <c r="B33" s="233">
        <v>75075</v>
      </c>
      <c r="C33" s="107" t="s">
        <v>400</v>
      </c>
      <c r="D33" s="48">
        <f t="shared" si="0"/>
        <v>273850</v>
      </c>
      <c r="E33" s="48">
        <f t="shared" si="5"/>
        <v>273850</v>
      </c>
      <c r="F33" s="48">
        <v>31764</v>
      </c>
      <c r="G33" s="48">
        <v>242086</v>
      </c>
      <c r="H33" s="48"/>
      <c r="I33" s="48"/>
      <c r="J33" s="48"/>
      <c r="K33" s="48"/>
      <c r="L33" s="48"/>
      <c r="M33" s="48">
        <f t="shared" si="3"/>
        <v>0</v>
      </c>
      <c r="N33" s="48"/>
      <c r="O33" s="48"/>
      <c r="P33" s="48"/>
      <c r="Q33" s="48"/>
    </row>
    <row r="34" spans="1:17" ht="12.75">
      <c r="A34" s="45"/>
      <c r="B34" s="233">
        <v>75095</v>
      </c>
      <c r="C34" s="107" t="s">
        <v>401</v>
      </c>
      <c r="D34" s="48">
        <f t="shared" si="0"/>
        <v>127497</v>
      </c>
      <c r="E34" s="48">
        <f t="shared" si="5"/>
        <v>127497</v>
      </c>
      <c r="F34" s="48"/>
      <c r="G34" s="48">
        <v>127497</v>
      </c>
      <c r="H34" s="48"/>
      <c r="I34" s="48"/>
      <c r="J34" s="48"/>
      <c r="K34" s="48"/>
      <c r="L34" s="48"/>
      <c r="M34" s="48">
        <f t="shared" si="3"/>
        <v>0</v>
      </c>
      <c r="N34" s="48"/>
      <c r="O34" s="48"/>
      <c r="P34" s="48"/>
      <c r="Q34" s="48"/>
    </row>
    <row r="35" spans="1:17" ht="63.75">
      <c r="A35" s="45">
        <v>751</v>
      </c>
      <c r="B35" s="45"/>
      <c r="C35" s="236" t="s">
        <v>577</v>
      </c>
      <c r="D35" s="48">
        <f t="shared" si="0"/>
        <v>6400</v>
      </c>
      <c r="E35" s="48">
        <f t="shared" si="5"/>
        <v>6400</v>
      </c>
      <c r="F35" s="48">
        <f aca="true" t="shared" si="9" ref="F35:L35">SUM(F36:F36,O35)</f>
        <v>2748</v>
      </c>
      <c r="G35" s="48">
        <f t="shared" si="9"/>
        <v>3652</v>
      </c>
      <c r="H35" s="48">
        <f t="shared" si="9"/>
        <v>0</v>
      </c>
      <c r="I35" s="48">
        <f t="shared" si="9"/>
        <v>0</v>
      </c>
      <c r="J35" s="48">
        <f t="shared" si="9"/>
        <v>0</v>
      </c>
      <c r="K35" s="48">
        <f t="shared" si="9"/>
        <v>0</v>
      </c>
      <c r="L35" s="48">
        <f t="shared" si="9"/>
        <v>0</v>
      </c>
      <c r="M35" s="48">
        <f t="shared" si="3"/>
        <v>0</v>
      </c>
      <c r="N35" s="48">
        <f>SUM(N36:N36,W35)</f>
        <v>0</v>
      </c>
      <c r="O35" s="48">
        <f>SUM(O36:O36,X35)</f>
        <v>0</v>
      </c>
      <c r="P35" s="48">
        <f>SUM(P36:P36,Y35)</f>
        <v>0</v>
      </c>
      <c r="Q35" s="48">
        <f>SUM(Q36:Q36,Z35)</f>
        <v>0</v>
      </c>
    </row>
    <row r="36" spans="1:17" ht="66" customHeight="1">
      <c r="A36" s="45"/>
      <c r="B36" s="45">
        <v>75101</v>
      </c>
      <c r="C36" s="236" t="s">
        <v>578</v>
      </c>
      <c r="D36" s="48">
        <f t="shared" si="0"/>
        <v>6400</v>
      </c>
      <c r="E36" s="48">
        <f t="shared" si="5"/>
        <v>6400</v>
      </c>
      <c r="F36" s="48">
        <v>2748</v>
      </c>
      <c r="G36" s="48">
        <v>3652</v>
      </c>
      <c r="H36" s="48"/>
      <c r="I36" s="48"/>
      <c r="J36" s="48"/>
      <c r="K36" s="48"/>
      <c r="L36" s="48"/>
      <c r="M36" s="48">
        <f t="shared" si="3"/>
        <v>0</v>
      </c>
      <c r="N36" s="48"/>
      <c r="O36" s="48"/>
      <c r="P36" s="48"/>
      <c r="Q36" s="48"/>
    </row>
    <row r="37" spans="1:17" ht="38.25">
      <c r="A37" s="45">
        <v>754</v>
      </c>
      <c r="B37" s="45"/>
      <c r="C37" s="107" t="s">
        <v>140</v>
      </c>
      <c r="D37" s="48">
        <f t="shared" si="0"/>
        <v>2888813</v>
      </c>
      <c r="E37" s="48">
        <f>SUM(F37:L37)</f>
        <v>2214813</v>
      </c>
      <c r="F37" s="48">
        <f>SUM(F39:F41,O37)</f>
        <v>1422024</v>
      </c>
      <c r="G37" s="48">
        <f>SUM(G38:G41,P37)</f>
        <v>300269</v>
      </c>
      <c r="H37" s="48">
        <f>SUM(H38:H41,Q37)</f>
        <v>429000</v>
      </c>
      <c r="I37" s="48">
        <f>SUM(I38:I41,R37)</f>
        <v>63520</v>
      </c>
      <c r="J37" s="48">
        <f>SUM(J39:J41,S37)</f>
        <v>0</v>
      </c>
      <c r="K37" s="48">
        <f>SUM(K39:K41,T37)</f>
        <v>0</v>
      </c>
      <c r="L37" s="48">
        <f>SUM(L39:L41,U37)</f>
        <v>0</v>
      </c>
      <c r="M37" s="48">
        <f t="shared" si="3"/>
        <v>674000</v>
      </c>
      <c r="N37" s="48">
        <f>SUM(N39:N41,W37)</f>
        <v>674000</v>
      </c>
      <c r="O37" s="48">
        <f>SUM(O39:O41,X37)</f>
        <v>0</v>
      </c>
      <c r="P37" s="48">
        <f>SUM(P39:P41,Y37)</f>
        <v>0</v>
      </c>
      <c r="Q37" s="48">
        <f>SUM(Q39:Q41,Z37)</f>
        <v>0</v>
      </c>
    </row>
    <row r="38" spans="1:17" ht="25.5">
      <c r="A38" s="45"/>
      <c r="B38" s="45">
        <v>75404</v>
      </c>
      <c r="C38" s="107" t="s">
        <v>548</v>
      </c>
      <c r="D38" s="48">
        <f t="shared" si="0"/>
        <v>4000</v>
      </c>
      <c r="E38" s="48">
        <f>SUM(F38:L38)</f>
        <v>4000</v>
      </c>
      <c r="F38" s="48"/>
      <c r="G38" s="48"/>
      <c r="H38" s="48">
        <v>4000</v>
      </c>
      <c r="I38" s="48"/>
      <c r="J38" s="48"/>
      <c r="K38" s="48"/>
      <c r="L38" s="48"/>
      <c r="M38" s="48">
        <f t="shared" si="3"/>
        <v>0</v>
      </c>
      <c r="N38" s="48"/>
      <c r="O38" s="48"/>
      <c r="P38" s="48"/>
      <c r="Q38" s="48"/>
    </row>
    <row r="39" spans="1:17" ht="25.5">
      <c r="A39" s="45"/>
      <c r="B39" s="45">
        <v>75412</v>
      </c>
      <c r="C39" s="107" t="s">
        <v>262</v>
      </c>
      <c r="D39" s="48">
        <f t="shared" si="0"/>
        <v>1204800</v>
      </c>
      <c r="E39" s="48">
        <f>SUM(F39:L39)</f>
        <v>530800</v>
      </c>
      <c r="F39" s="48">
        <v>48400</v>
      </c>
      <c r="G39" s="48">
        <v>52400</v>
      </c>
      <c r="H39" s="48">
        <v>425000</v>
      </c>
      <c r="I39" s="48">
        <v>5000</v>
      </c>
      <c r="J39" s="48"/>
      <c r="K39" s="48"/>
      <c r="L39" s="48"/>
      <c r="M39" s="48">
        <f t="shared" si="3"/>
        <v>674000</v>
      </c>
      <c r="N39" s="48">
        <v>674000</v>
      </c>
      <c r="O39" s="48"/>
      <c r="P39" s="48"/>
      <c r="Q39" s="48"/>
    </row>
    <row r="40" spans="1:17" ht="12.75">
      <c r="A40" s="45"/>
      <c r="B40" s="45">
        <v>75414</v>
      </c>
      <c r="C40" s="107" t="s">
        <v>402</v>
      </c>
      <c r="D40" s="48">
        <f t="shared" si="0"/>
        <v>19000</v>
      </c>
      <c r="E40" s="48">
        <f t="shared" si="5"/>
        <v>19000</v>
      </c>
      <c r="F40" s="48">
        <v>1200</v>
      </c>
      <c r="G40" s="48">
        <v>17500</v>
      </c>
      <c r="H40" s="48"/>
      <c r="I40" s="48">
        <v>300</v>
      </c>
      <c r="J40" s="48"/>
      <c r="K40" s="48"/>
      <c r="L40" s="48"/>
      <c r="M40" s="48">
        <f t="shared" si="3"/>
        <v>0</v>
      </c>
      <c r="N40" s="48"/>
      <c r="O40" s="48"/>
      <c r="P40" s="48"/>
      <c r="Q40" s="48"/>
    </row>
    <row r="41" spans="1:17" ht="12.75">
      <c r="A41" s="45"/>
      <c r="B41" s="45">
        <v>75416</v>
      </c>
      <c r="C41" s="107" t="s">
        <v>403</v>
      </c>
      <c r="D41" s="48">
        <f t="shared" si="0"/>
        <v>1661013</v>
      </c>
      <c r="E41" s="48">
        <f t="shared" si="5"/>
        <v>1661013</v>
      </c>
      <c r="F41" s="48">
        <v>1372424</v>
      </c>
      <c r="G41" s="48">
        <v>230369</v>
      </c>
      <c r="H41" s="48"/>
      <c r="I41" s="48">
        <v>58220</v>
      </c>
      <c r="J41" s="48"/>
      <c r="K41" s="48"/>
      <c r="L41" s="48"/>
      <c r="M41" s="48">
        <f t="shared" si="3"/>
        <v>0</v>
      </c>
      <c r="N41" s="48"/>
      <c r="O41" s="48"/>
      <c r="P41" s="48"/>
      <c r="Q41" s="48"/>
    </row>
    <row r="42" spans="1:17" ht="102">
      <c r="A42" s="45">
        <v>756</v>
      </c>
      <c r="B42" s="45"/>
      <c r="C42" s="107" t="s">
        <v>404</v>
      </c>
      <c r="D42" s="48">
        <f t="shared" si="0"/>
        <v>386490</v>
      </c>
      <c r="E42" s="48">
        <f t="shared" si="5"/>
        <v>386490</v>
      </c>
      <c r="F42" s="48">
        <f aca="true" t="shared" si="10" ref="F42:Q42">SUM(F43,O42)</f>
        <v>287940</v>
      </c>
      <c r="G42" s="48">
        <f t="shared" si="10"/>
        <v>98550</v>
      </c>
      <c r="H42" s="48">
        <f t="shared" si="10"/>
        <v>0</v>
      </c>
      <c r="I42" s="48">
        <f t="shared" si="10"/>
        <v>0</v>
      </c>
      <c r="J42" s="48">
        <f t="shared" si="10"/>
        <v>0</v>
      </c>
      <c r="K42" s="48">
        <f t="shared" si="10"/>
        <v>0</v>
      </c>
      <c r="L42" s="48">
        <f t="shared" si="10"/>
        <v>0</v>
      </c>
      <c r="M42" s="48">
        <f t="shared" si="3"/>
        <v>0</v>
      </c>
      <c r="N42" s="48">
        <f t="shared" si="10"/>
        <v>0</v>
      </c>
      <c r="O42" s="48">
        <f t="shared" si="10"/>
        <v>0</v>
      </c>
      <c r="P42" s="48">
        <f t="shared" si="10"/>
        <v>0</v>
      </c>
      <c r="Q42" s="48">
        <f t="shared" si="10"/>
        <v>0</v>
      </c>
    </row>
    <row r="43" spans="1:17" ht="51">
      <c r="A43" s="45"/>
      <c r="B43" s="45">
        <v>75647</v>
      </c>
      <c r="C43" s="236" t="s">
        <v>579</v>
      </c>
      <c r="D43" s="48">
        <f t="shared" si="0"/>
        <v>386490</v>
      </c>
      <c r="E43" s="48">
        <f t="shared" si="5"/>
        <v>386490</v>
      </c>
      <c r="F43" s="48">
        <v>287940</v>
      </c>
      <c r="G43" s="48">
        <v>98550</v>
      </c>
      <c r="H43" s="48"/>
      <c r="I43" s="48"/>
      <c r="J43" s="48"/>
      <c r="K43" s="48"/>
      <c r="L43" s="48"/>
      <c r="M43" s="48">
        <f t="shared" si="3"/>
        <v>0</v>
      </c>
      <c r="N43" s="48"/>
      <c r="O43" s="48"/>
      <c r="P43" s="48"/>
      <c r="Q43" s="48"/>
    </row>
    <row r="44" spans="1:17" ht="25.5">
      <c r="A44" s="45">
        <v>757</v>
      </c>
      <c r="B44" s="45"/>
      <c r="C44" s="107" t="s">
        <v>405</v>
      </c>
      <c r="D44" s="48">
        <f aca="true" t="shared" si="11" ref="D44:D75">SUM(E44,M44)</f>
        <v>670000</v>
      </c>
      <c r="E44" s="48">
        <f t="shared" si="5"/>
        <v>670000</v>
      </c>
      <c r="F44" s="48">
        <f aca="true" t="shared" si="12" ref="F44:Q44">SUM(F45,O44)</f>
        <v>0</v>
      </c>
      <c r="G44" s="48">
        <f t="shared" si="12"/>
        <v>0</v>
      </c>
      <c r="H44" s="48">
        <f t="shared" si="12"/>
        <v>0</v>
      </c>
      <c r="I44" s="48">
        <f t="shared" si="12"/>
        <v>0</v>
      </c>
      <c r="J44" s="48">
        <f t="shared" si="12"/>
        <v>0</v>
      </c>
      <c r="K44" s="48">
        <f t="shared" si="12"/>
        <v>0</v>
      </c>
      <c r="L44" s="48">
        <f t="shared" si="12"/>
        <v>670000</v>
      </c>
      <c r="M44" s="48">
        <f t="shared" si="3"/>
        <v>0</v>
      </c>
      <c r="N44" s="48">
        <f t="shared" si="12"/>
        <v>0</v>
      </c>
      <c r="O44" s="48">
        <f t="shared" si="12"/>
        <v>0</v>
      </c>
      <c r="P44" s="48">
        <f t="shared" si="12"/>
        <v>0</v>
      </c>
      <c r="Q44" s="48">
        <f t="shared" si="12"/>
        <v>0</v>
      </c>
    </row>
    <row r="45" spans="1:17" ht="63.75">
      <c r="A45" s="45"/>
      <c r="B45" s="45">
        <v>75702</v>
      </c>
      <c r="C45" s="107" t="s">
        <v>406</v>
      </c>
      <c r="D45" s="48">
        <f t="shared" si="11"/>
        <v>670000</v>
      </c>
      <c r="E45" s="48">
        <f t="shared" si="5"/>
        <v>670000</v>
      </c>
      <c r="F45" s="48"/>
      <c r="G45" s="48"/>
      <c r="H45" s="48"/>
      <c r="I45" s="48"/>
      <c r="J45" s="48"/>
      <c r="K45" s="48"/>
      <c r="L45" s="48">
        <v>670000</v>
      </c>
      <c r="M45" s="48">
        <f t="shared" si="3"/>
        <v>0</v>
      </c>
      <c r="N45" s="48"/>
      <c r="O45" s="48"/>
      <c r="P45" s="48"/>
      <c r="Q45" s="48"/>
    </row>
    <row r="46" spans="1:17" ht="12.75">
      <c r="A46" s="45">
        <v>758</v>
      </c>
      <c r="B46" s="45"/>
      <c r="C46" s="107" t="s">
        <v>407</v>
      </c>
      <c r="D46" s="48">
        <f t="shared" si="11"/>
        <v>1340118</v>
      </c>
      <c r="E46" s="48">
        <f t="shared" si="5"/>
        <v>1340118</v>
      </c>
      <c r="F46" s="48">
        <f aca="true" t="shared" si="13" ref="F46:Q46">SUM(F47,O46)</f>
        <v>0</v>
      </c>
      <c r="G46" s="48">
        <f t="shared" si="13"/>
        <v>1340118</v>
      </c>
      <c r="H46" s="48">
        <f t="shared" si="13"/>
        <v>0</v>
      </c>
      <c r="I46" s="48">
        <f t="shared" si="13"/>
        <v>0</v>
      </c>
      <c r="J46" s="48">
        <f t="shared" si="13"/>
        <v>0</v>
      </c>
      <c r="K46" s="48">
        <f t="shared" si="13"/>
        <v>0</v>
      </c>
      <c r="L46" s="48">
        <f t="shared" si="13"/>
        <v>0</v>
      </c>
      <c r="M46" s="48">
        <f t="shared" si="3"/>
        <v>0</v>
      </c>
      <c r="N46" s="48">
        <f t="shared" si="13"/>
        <v>0</v>
      </c>
      <c r="O46" s="48">
        <f t="shared" si="13"/>
        <v>0</v>
      </c>
      <c r="P46" s="48">
        <f t="shared" si="13"/>
        <v>0</v>
      </c>
      <c r="Q46" s="48">
        <f t="shared" si="13"/>
        <v>0</v>
      </c>
    </row>
    <row r="47" spans="1:17" ht="25.5">
      <c r="A47" s="45"/>
      <c r="B47" s="45">
        <v>75818</v>
      </c>
      <c r="C47" s="236" t="s">
        <v>580</v>
      </c>
      <c r="D47" s="48">
        <f t="shared" si="11"/>
        <v>1340118</v>
      </c>
      <c r="E47" s="48">
        <f t="shared" si="5"/>
        <v>1340118</v>
      </c>
      <c r="F47" s="234"/>
      <c r="G47" s="48">
        <v>1340118</v>
      </c>
      <c r="H47" s="48"/>
      <c r="I47" s="48"/>
      <c r="J47" s="48"/>
      <c r="K47" s="48"/>
      <c r="L47" s="48"/>
      <c r="M47" s="48">
        <f t="shared" si="3"/>
        <v>0</v>
      </c>
      <c r="N47" s="48"/>
      <c r="O47" s="48"/>
      <c r="P47" s="48"/>
      <c r="Q47" s="48"/>
    </row>
    <row r="48" spans="1:17" ht="12.75">
      <c r="A48" s="45">
        <v>801</v>
      </c>
      <c r="B48" s="45"/>
      <c r="C48" s="107" t="s">
        <v>170</v>
      </c>
      <c r="D48" s="48">
        <f t="shared" si="11"/>
        <v>40732696</v>
      </c>
      <c r="E48" s="48">
        <f>SUM(F48:L48)</f>
        <v>36853796</v>
      </c>
      <c r="F48" s="234">
        <f aca="true" t="shared" si="14" ref="F48:Q48">SUM(F49:F58)</f>
        <v>29645222</v>
      </c>
      <c r="G48" s="48">
        <f>SUM(G49:G58)</f>
        <v>5993894</v>
      </c>
      <c r="H48" s="48">
        <f t="shared" si="14"/>
        <v>717400</v>
      </c>
      <c r="I48" s="48">
        <f t="shared" si="14"/>
        <v>490963</v>
      </c>
      <c r="J48" s="48">
        <f t="shared" si="14"/>
        <v>6317</v>
      </c>
      <c r="K48" s="48">
        <f t="shared" si="14"/>
        <v>0</v>
      </c>
      <c r="L48" s="48">
        <f t="shared" si="14"/>
        <v>0</v>
      </c>
      <c r="M48" s="48">
        <f t="shared" si="3"/>
        <v>3878900</v>
      </c>
      <c r="N48" s="48">
        <f t="shared" si="14"/>
        <v>3878900</v>
      </c>
      <c r="O48" s="48">
        <f t="shared" si="14"/>
        <v>0</v>
      </c>
      <c r="P48" s="48">
        <f t="shared" si="14"/>
        <v>0</v>
      </c>
      <c r="Q48" s="48">
        <f t="shared" si="14"/>
        <v>0</v>
      </c>
    </row>
    <row r="49" spans="1:17" ht="12.75">
      <c r="A49" s="45"/>
      <c r="B49" s="45">
        <v>80101</v>
      </c>
      <c r="C49" s="107" t="s">
        <v>408</v>
      </c>
      <c r="D49" s="48">
        <f t="shared" si="11"/>
        <v>18357374</v>
      </c>
      <c r="E49" s="48">
        <f>SUM(F49:L49)</f>
        <v>14629174</v>
      </c>
      <c r="F49" s="234">
        <v>12161150</v>
      </c>
      <c r="G49" s="48">
        <v>2227704</v>
      </c>
      <c r="H49" s="48"/>
      <c r="I49" s="48">
        <v>240320</v>
      </c>
      <c r="J49" s="48"/>
      <c r="K49" s="48"/>
      <c r="L49" s="48"/>
      <c r="M49" s="48">
        <f>SUM(N49,P49,Q49)</f>
        <v>3728200</v>
      </c>
      <c r="N49" s="48">
        <v>3728200</v>
      </c>
      <c r="O49" s="48"/>
      <c r="P49" s="48"/>
      <c r="Q49" s="48"/>
    </row>
    <row r="50" spans="1:17" ht="38.25">
      <c r="A50" s="45"/>
      <c r="B50" s="45">
        <v>80103</v>
      </c>
      <c r="C50" s="107" t="s">
        <v>409</v>
      </c>
      <c r="D50" s="48">
        <f t="shared" si="11"/>
        <v>354464</v>
      </c>
      <c r="E50" s="48">
        <f>SUM(F50:L50)</f>
        <v>354464</v>
      </c>
      <c r="F50" s="234">
        <v>306215</v>
      </c>
      <c r="G50" s="48">
        <v>34234</v>
      </c>
      <c r="H50" s="48"/>
      <c r="I50" s="48">
        <v>14015</v>
      </c>
      <c r="J50" s="48"/>
      <c r="K50" s="48"/>
      <c r="L50" s="48"/>
      <c r="M50" s="48">
        <f t="shared" si="3"/>
        <v>0</v>
      </c>
      <c r="N50" s="48"/>
      <c r="O50" s="48"/>
      <c r="P50" s="48"/>
      <c r="Q50" s="48"/>
    </row>
    <row r="51" spans="1:17" ht="12.75">
      <c r="A51" s="45"/>
      <c r="B51" s="45">
        <v>80104</v>
      </c>
      <c r="C51" s="107" t="s">
        <v>171</v>
      </c>
      <c r="D51" s="48">
        <f t="shared" si="11"/>
        <v>9911896</v>
      </c>
      <c r="E51" s="48">
        <f>SUM(F51:L51)</f>
        <v>9887896</v>
      </c>
      <c r="F51" s="234">
        <v>8054700</v>
      </c>
      <c r="G51" s="48">
        <v>1402926</v>
      </c>
      <c r="H51" s="48">
        <v>347120</v>
      </c>
      <c r="I51" s="48">
        <v>83150</v>
      </c>
      <c r="J51" s="48"/>
      <c r="K51" s="48"/>
      <c r="L51" s="48"/>
      <c r="M51" s="48">
        <f t="shared" si="3"/>
        <v>24000</v>
      </c>
      <c r="N51" s="48">
        <v>24000</v>
      </c>
      <c r="O51" s="48"/>
      <c r="P51" s="48"/>
      <c r="Q51" s="48"/>
    </row>
    <row r="52" spans="1:17" ht="12.75">
      <c r="A52" s="149"/>
      <c r="B52" s="235">
        <v>80110</v>
      </c>
      <c r="C52" s="236" t="s">
        <v>410</v>
      </c>
      <c r="D52" s="48">
        <f t="shared" si="11"/>
        <v>9457919</v>
      </c>
      <c r="E52" s="48">
        <f>SUM(F52:L52)</f>
        <v>9347719</v>
      </c>
      <c r="F52" s="234">
        <v>7332193</v>
      </c>
      <c r="G52" s="237">
        <v>1635751</v>
      </c>
      <c r="H52" s="237">
        <v>245280</v>
      </c>
      <c r="I52" s="237">
        <v>128178</v>
      </c>
      <c r="J52" s="237">
        <v>6317</v>
      </c>
      <c r="K52" s="238"/>
      <c r="L52" s="238"/>
      <c r="M52" s="48">
        <f t="shared" si="3"/>
        <v>110200</v>
      </c>
      <c r="N52" s="48">
        <v>110200</v>
      </c>
      <c r="O52" s="48"/>
      <c r="P52" s="48"/>
      <c r="Q52" s="48"/>
    </row>
    <row r="53" spans="1:17" ht="25.5">
      <c r="A53" s="45"/>
      <c r="B53" s="45">
        <v>80113</v>
      </c>
      <c r="C53" s="107" t="s">
        <v>411</v>
      </c>
      <c r="D53" s="48">
        <f t="shared" si="11"/>
        <v>213262</v>
      </c>
      <c r="E53" s="48">
        <f t="shared" si="5"/>
        <v>213262</v>
      </c>
      <c r="F53" s="234">
        <v>19842</v>
      </c>
      <c r="G53" s="48">
        <v>193420</v>
      </c>
      <c r="H53" s="48"/>
      <c r="I53" s="48"/>
      <c r="J53" s="48"/>
      <c r="K53" s="48"/>
      <c r="L53" s="48"/>
      <c r="M53" s="48">
        <f t="shared" si="3"/>
        <v>0</v>
      </c>
      <c r="N53" s="48"/>
      <c r="O53" s="48"/>
      <c r="P53" s="48"/>
      <c r="Q53" s="48"/>
    </row>
    <row r="54" spans="1:17" ht="38.25">
      <c r="A54" s="45"/>
      <c r="B54" s="45">
        <v>80114</v>
      </c>
      <c r="C54" s="107" t="s">
        <v>412</v>
      </c>
      <c r="D54" s="48">
        <f t="shared" si="11"/>
        <v>880181</v>
      </c>
      <c r="E54" s="48">
        <f t="shared" si="5"/>
        <v>880181</v>
      </c>
      <c r="F54" s="234">
        <v>715077</v>
      </c>
      <c r="G54" s="48">
        <v>163184</v>
      </c>
      <c r="H54" s="48"/>
      <c r="I54" s="48">
        <v>1920</v>
      </c>
      <c r="J54" s="48"/>
      <c r="K54" s="48"/>
      <c r="L54" s="48"/>
      <c r="M54" s="48">
        <f t="shared" si="3"/>
        <v>0</v>
      </c>
      <c r="N54" s="48"/>
      <c r="O54" s="48"/>
      <c r="P54" s="48"/>
      <c r="Q54" s="48"/>
    </row>
    <row r="55" spans="1:17" ht="12.75">
      <c r="A55" s="45"/>
      <c r="B55" s="45">
        <v>80123</v>
      </c>
      <c r="C55" s="107" t="s">
        <v>266</v>
      </c>
      <c r="D55" s="48">
        <f t="shared" si="11"/>
        <v>100000</v>
      </c>
      <c r="E55" s="48">
        <f t="shared" si="5"/>
        <v>100000</v>
      </c>
      <c r="F55" s="234"/>
      <c r="G55" s="48"/>
      <c r="H55" s="48">
        <v>100000</v>
      </c>
      <c r="I55" s="48"/>
      <c r="J55" s="48"/>
      <c r="K55" s="48"/>
      <c r="L55" s="48"/>
      <c r="M55" s="48">
        <f t="shared" si="3"/>
        <v>0</v>
      </c>
      <c r="N55" s="48"/>
      <c r="O55" s="48"/>
      <c r="P55" s="48"/>
      <c r="Q55" s="48"/>
    </row>
    <row r="56" spans="1:17" ht="38.25">
      <c r="A56" s="45"/>
      <c r="B56" s="45">
        <v>80146</v>
      </c>
      <c r="C56" s="236" t="s">
        <v>567</v>
      </c>
      <c r="D56" s="48">
        <f t="shared" si="11"/>
        <v>179176</v>
      </c>
      <c r="E56" s="48">
        <f t="shared" si="5"/>
        <v>179176</v>
      </c>
      <c r="F56" s="234">
        <v>33606</v>
      </c>
      <c r="G56" s="48">
        <v>145570</v>
      </c>
      <c r="H56" s="48"/>
      <c r="I56" s="48"/>
      <c r="J56" s="48"/>
      <c r="K56" s="48"/>
      <c r="L56" s="48"/>
      <c r="M56" s="48">
        <f t="shared" si="3"/>
        <v>0</v>
      </c>
      <c r="N56" s="48"/>
      <c r="O56" s="48"/>
      <c r="P56" s="48"/>
      <c r="Q56" s="48"/>
    </row>
    <row r="57" spans="1:17" ht="12.75">
      <c r="A57" s="45"/>
      <c r="B57" s="45">
        <v>80148</v>
      </c>
      <c r="C57" s="107" t="s">
        <v>413</v>
      </c>
      <c r="D57" s="48">
        <f t="shared" si="11"/>
        <v>1179920</v>
      </c>
      <c r="E57" s="48">
        <f t="shared" si="5"/>
        <v>1163420</v>
      </c>
      <c r="F57" s="234">
        <v>1009877</v>
      </c>
      <c r="G57" s="48">
        <v>146963</v>
      </c>
      <c r="H57" s="48"/>
      <c r="I57" s="48">
        <v>6580</v>
      </c>
      <c r="J57" s="48"/>
      <c r="K57" s="48"/>
      <c r="L57" s="48"/>
      <c r="M57" s="48">
        <f t="shared" si="3"/>
        <v>16500</v>
      </c>
      <c r="N57" s="48">
        <v>16500</v>
      </c>
      <c r="O57" s="48"/>
      <c r="P57" s="48"/>
      <c r="Q57" s="48"/>
    </row>
    <row r="58" spans="1:17" ht="12.75">
      <c r="A58" s="45"/>
      <c r="B58" s="45">
        <v>80195</v>
      </c>
      <c r="C58" s="107" t="s">
        <v>401</v>
      </c>
      <c r="D58" s="48">
        <f t="shared" si="11"/>
        <v>98504</v>
      </c>
      <c r="E58" s="48">
        <f t="shared" si="5"/>
        <v>98504</v>
      </c>
      <c r="F58" s="234">
        <v>12562</v>
      </c>
      <c r="G58" s="48">
        <v>44142</v>
      </c>
      <c r="H58" s="48">
        <v>25000</v>
      </c>
      <c r="I58" s="48">
        <v>16800</v>
      </c>
      <c r="J58" s="48"/>
      <c r="K58" s="48"/>
      <c r="L58" s="48"/>
      <c r="M58" s="48">
        <f t="shared" si="3"/>
        <v>0</v>
      </c>
      <c r="N58" s="48"/>
      <c r="O58" s="48"/>
      <c r="P58" s="48"/>
      <c r="Q58" s="48"/>
    </row>
    <row r="59" spans="1:17" ht="12.75">
      <c r="A59" s="45">
        <v>851</v>
      </c>
      <c r="B59" s="45"/>
      <c r="C59" s="107" t="s">
        <v>172</v>
      </c>
      <c r="D59" s="48">
        <f t="shared" si="11"/>
        <v>706092</v>
      </c>
      <c r="E59" s="48">
        <f t="shared" si="5"/>
        <v>706092</v>
      </c>
      <c r="F59" s="48">
        <f aca="true" t="shared" si="15" ref="F59:Q59">SUM(F60:F62)</f>
        <v>433130</v>
      </c>
      <c r="G59" s="48">
        <f t="shared" si="15"/>
        <v>222562</v>
      </c>
      <c r="H59" s="48">
        <f t="shared" si="15"/>
        <v>50000</v>
      </c>
      <c r="I59" s="48">
        <f t="shared" si="15"/>
        <v>400</v>
      </c>
      <c r="J59" s="48">
        <f t="shared" si="15"/>
        <v>0</v>
      </c>
      <c r="K59" s="48">
        <f t="shared" si="15"/>
        <v>0</v>
      </c>
      <c r="L59" s="48">
        <f t="shared" si="15"/>
        <v>0</v>
      </c>
      <c r="M59" s="48">
        <f t="shared" si="3"/>
        <v>0</v>
      </c>
      <c r="N59" s="48">
        <f t="shared" si="15"/>
        <v>0</v>
      </c>
      <c r="O59" s="48">
        <f t="shared" si="15"/>
        <v>0</v>
      </c>
      <c r="P59" s="48">
        <f t="shared" si="15"/>
        <v>0</v>
      </c>
      <c r="Q59" s="48">
        <f t="shared" si="15"/>
        <v>0</v>
      </c>
    </row>
    <row r="60" spans="1:17" ht="12.75">
      <c r="A60" s="45"/>
      <c r="B60" s="45">
        <v>85153</v>
      </c>
      <c r="C60" s="107" t="s">
        <v>414</v>
      </c>
      <c r="D60" s="48">
        <f t="shared" si="11"/>
        <v>60000</v>
      </c>
      <c r="E60" s="48">
        <f t="shared" si="5"/>
        <v>60000</v>
      </c>
      <c r="F60" s="48">
        <v>22620</v>
      </c>
      <c r="G60" s="48">
        <v>12380</v>
      </c>
      <c r="H60" s="48">
        <v>25000</v>
      </c>
      <c r="I60" s="48"/>
      <c r="J60" s="48"/>
      <c r="K60" s="48"/>
      <c r="L60" s="48"/>
      <c r="M60" s="48">
        <f t="shared" si="3"/>
        <v>0</v>
      </c>
      <c r="N60" s="48"/>
      <c r="O60" s="48"/>
      <c r="P60" s="48"/>
      <c r="Q60" s="48"/>
    </row>
    <row r="61" spans="1:17" ht="25.5">
      <c r="A61" s="45"/>
      <c r="B61" s="45">
        <v>85154</v>
      </c>
      <c r="C61" s="107" t="s">
        <v>177</v>
      </c>
      <c r="D61" s="48">
        <f t="shared" si="11"/>
        <v>643500</v>
      </c>
      <c r="E61" s="48">
        <f t="shared" si="5"/>
        <v>643500</v>
      </c>
      <c r="F61" s="48">
        <v>408942</v>
      </c>
      <c r="G61" s="48">
        <v>209158</v>
      </c>
      <c r="H61" s="48">
        <v>25000</v>
      </c>
      <c r="I61" s="48">
        <v>400</v>
      </c>
      <c r="J61" s="48"/>
      <c r="K61" s="48"/>
      <c r="L61" s="48"/>
      <c r="M61" s="48">
        <f t="shared" si="3"/>
        <v>0</v>
      </c>
      <c r="N61" s="48"/>
      <c r="O61" s="48"/>
      <c r="P61" s="48"/>
      <c r="Q61" s="48"/>
    </row>
    <row r="62" spans="1:17" ht="12.75">
      <c r="A62" s="45"/>
      <c r="B62" s="45">
        <v>85195</v>
      </c>
      <c r="C62" s="107" t="s">
        <v>134</v>
      </c>
      <c r="D62" s="48">
        <f t="shared" si="11"/>
        <v>2592</v>
      </c>
      <c r="E62" s="48">
        <f t="shared" si="5"/>
        <v>2592</v>
      </c>
      <c r="F62" s="48">
        <v>1568</v>
      </c>
      <c r="G62" s="48">
        <v>1024</v>
      </c>
      <c r="H62" s="48"/>
      <c r="I62" s="48"/>
      <c r="J62" s="48"/>
      <c r="K62" s="48"/>
      <c r="L62" s="48"/>
      <c r="M62" s="48">
        <f t="shared" si="3"/>
        <v>0</v>
      </c>
      <c r="N62" s="48"/>
      <c r="O62" s="48"/>
      <c r="P62" s="48"/>
      <c r="Q62" s="48"/>
    </row>
    <row r="63" spans="1:17" ht="12.75">
      <c r="A63" s="45">
        <v>852</v>
      </c>
      <c r="B63" s="45"/>
      <c r="C63" s="107" t="s">
        <v>415</v>
      </c>
      <c r="D63" s="48">
        <f t="shared" si="11"/>
        <v>20535450</v>
      </c>
      <c r="E63" s="48">
        <f t="shared" si="5"/>
        <v>15375450</v>
      </c>
      <c r="F63" s="48">
        <f aca="true" t="shared" si="16" ref="F63:Q63">SUM(F64:F73)</f>
        <v>3304172</v>
      </c>
      <c r="G63" s="48">
        <f>SUM(G64:G73)</f>
        <v>1741965</v>
      </c>
      <c r="H63" s="48">
        <f t="shared" si="16"/>
        <v>109200</v>
      </c>
      <c r="I63" s="48">
        <f t="shared" si="16"/>
        <v>9939747</v>
      </c>
      <c r="J63" s="48">
        <f t="shared" si="16"/>
        <v>280366</v>
      </c>
      <c r="K63" s="48">
        <f t="shared" si="16"/>
        <v>0</v>
      </c>
      <c r="L63" s="48">
        <f t="shared" si="16"/>
        <v>0</v>
      </c>
      <c r="M63" s="48">
        <f t="shared" si="3"/>
        <v>5160000</v>
      </c>
      <c r="N63" s="48">
        <f t="shared" si="16"/>
        <v>5160000</v>
      </c>
      <c r="O63" s="48">
        <f t="shared" si="16"/>
        <v>0</v>
      </c>
      <c r="P63" s="48">
        <f t="shared" si="16"/>
        <v>0</v>
      </c>
      <c r="Q63" s="48">
        <f t="shared" si="16"/>
        <v>0</v>
      </c>
    </row>
    <row r="64" spans="1:17" ht="25.5">
      <c r="A64" s="45"/>
      <c r="B64" s="45">
        <v>85202</v>
      </c>
      <c r="C64" s="107" t="s">
        <v>416</v>
      </c>
      <c r="D64" s="48">
        <f t="shared" si="11"/>
        <v>6418189</v>
      </c>
      <c r="E64" s="48">
        <f t="shared" si="5"/>
        <v>1258189</v>
      </c>
      <c r="F64" s="48">
        <v>451593</v>
      </c>
      <c r="G64" s="48">
        <v>803996</v>
      </c>
      <c r="H64" s="48"/>
      <c r="I64" s="48">
        <v>2600</v>
      </c>
      <c r="J64" s="48"/>
      <c r="K64" s="48"/>
      <c r="L64" s="48"/>
      <c r="M64" s="48">
        <f t="shared" si="3"/>
        <v>5160000</v>
      </c>
      <c r="N64" s="48">
        <v>5160000</v>
      </c>
      <c r="O64" s="48"/>
      <c r="P64" s="48"/>
      <c r="Q64" s="48"/>
    </row>
    <row r="65" spans="1:17" ht="12.75">
      <c r="A65" s="45"/>
      <c r="B65" s="45">
        <v>85203</v>
      </c>
      <c r="C65" s="107" t="s">
        <v>417</v>
      </c>
      <c r="D65" s="48">
        <f t="shared" si="11"/>
        <v>955384</v>
      </c>
      <c r="E65" s="48">
        <f t="shared" si="5"/>
        <v>955384</v>
      </c>
      <c r="F65" s="48">
        <v>691235</v>
      </c>
      <c r="G65" s="48">
        <v>260159</v>
      </c>
      <c r="H65" s="48"/>
      <c r="I65" s="48">
        <v>3990</v>
      </c>
      <c r="J65" s="48"/>
      <c r="K65" s="48"/>
      <c r="L65" s="48"/>
      <c r="M65" s="48">
        <f t="shared" si="3"/>
        <v>0</v>
      </c>
      <c r="N65" s="48"/>
      <c r="O65" s="48"/>
      <c r="P65" s="48"/>
      <c r="Q65" s="48"/>
    </row>
    <row r="66" spans="1:17" ht="102" customHeight="1">
      <c r="A66" s="45"/>
      <c r="B66" s="45">
        <v>85212</v>
      </c>
      <c r="C66" s="236" t="s">
        <v>563</v>
      </c>
      <c r="D66" s="48">
        <f t="shared" si="11"/>
        <v>7804374</v>
      </c>
      <c r="E66" s="48">
        <f t="shared" si="5"/>
        <v>7804374</v>
      </c>
      <c r="F66" s="48">
        <v>243449</v>
      </c>
      <c r="G66" s="48">
        <v>69629</v>
      </c>
      <c r="H66" s="237">
        <v>15000</v>
      </c>
      <c r="I66" s="48">
        <v>7476296</v>
      </c>
      <c r="J66" s="48"/>
      <c r="K66" s="48"/>
      <c r="L66" s="48"/>
      <c r="M66" s="48">
        <f t="shared" si="3"/>
        <v>0</v>
      </c>
      <c r="N66" s="48"/>
      <c r="O66" s="48"/>
      <c r="P66" s="48"/>
      <c r="Q66" s="48"/>
    </row>
    <row r="67" spans="1:17" ht="140.25">
      <c r="A67" s="45"/>
      <c r="B67" s="45">
        <v>85213</v>
      </c>
      <c r="C67" s="236" t="s">
        <v>564</v>
      </c>
      <c r="D67" s="48">
        <f t="shared" si="11"/>
        <v>38500</v>
      </c>
      <c r="E67" s="48">
        <f t="shared" si="5"/>
        <v>38500</v>
      </c>
      <c r="F67" s="48"/>
      <c r="G67" s="48">
        <v>37500</v>
      </c>
      <c r="H67" s="237">
        <v>1000</v>
      </c>
      <c r="I67" s="48"/>
      <c r="J67" s="48"/>
      <c r="K67" s="48"/>
      <c r="L67" s="48"/>
      <c r="M67" s="48">
        <f t="shared" si="3"/>
        <v>0</v>
      </c>
      <c r="N67" s="48"/>
      <c r="O67" s="48"/>
      <c r="P67" s="48"/>
      <c r="Q67" s="48"/>
    </row>
    <row r="68" spans="1:17" ht="51">
      <c r="A68" s="45"/>
      <c r="B68" s="45">
        <v>85214</v>
      </c>
      <c r="C68" s="107" t="s">
        <v>130</v>
      </c>
      <c r="D68" s="48">
        <f t="shared" si="11"/>
        <v>980424</v>
      </c>
      <c r="E68" s="48">
        <f t="shared" si="5"/>
        <v>980424</v>
      </c>
      <c r="F68" s="48"/>
      <c r="G68" s="48">
        <v>9000</v>
      </c>
      <c r="H68" s="237">
        <v>10000</v>
      </c>
      <c r="I68" s="48">
        <v>961424</v>
      </c>
      <c r="J68" s="48"/>
      <c r="K68" s="48"/>
      <c r="L68" s="48"/>
      <c r="M68" s="48">
        <f t="shared" si="3"/>
        <v>0</v>
      </c>
      <c r="N68" s="48"/>
      <c r="O68" s="48"/>
      <c r="P68" s="48"/>
      <c r="Q68" s="48"/>
    </row>
    <row r="69" spans="1:17" ht="12.75">
      <c r="A69" s="45"/>
      <c r="B69" s="45">
        <v>85215</v>
      </c>
      <c r="C69" s="107" t="s">
        <v>418</v>
      </c>
      <c r="D69" s="48">
        <f t="shared" si="11"/>
        <v>1070000</v>
      </c>
      <c r="E69" s="48">
        <f t="shared" si="5"/>
        <v>1070000</v>
      </c>
      <c r="F69" s="48"/>
      <c r="G69" s="48"/>
      <c r="H69" s="48"/>
      <c r="I69" s="48">
        <v>1070000</v>
      </c>
      <c r="J69" s="48"/>
      <c r="K69" s="48"/>
      <c r="L69" s="48"/>
      <c r="M69" s="48">
        <f t="shared" si="3"/>
        <v>0</v>
      </c>
      <c r="N69" s="48"/>
      <c r="O69" s="48"/>
      <c r="P69" s="48"/>
      <c r="Q69" s="48"/>
    </row>
    <row r="70" spans="1:17" ht="12.75">
      <c r="A70" s="45"/>
      <c r="B70" s="45">
        <v>85216</v>
      </c>
      <c r="C70" s="107" t="s">
        <v>348</v>
      </c>
      <c r="D70" s="48">
        <f t="shared" si="11"/>
        <v>350100</v>
      </c>
      <c r="E70" s="48">
        <f t="shared" si="5"/>
        <v>350100</v>
      </c>
      <c r="F70" s="48"/>
      <c r="G70" s="48"/>
      <c r="H70" s="48"/>
      <c r="I70" s="48">
        <v>350100</v>
      </c>
      <c r="J70" s="48"/>
      <c r="K70" s="48"/>
      <c r="L70" s="48"/>
      <c r="M70" s="48">
        <f t="shared" si="3"/>
        <v>0</v>
      </c>
      <c r="N70" s="48"/>
      <c r="O70" s="48"/>
      <c r="P70" s="48"/>
      <c r="Q70" s="48"/>
    </row>
    <row r="71" spans="1:17" ht="25.5">
      <c r="A71" s="45"/>
      <c r="B71" s="45">
        <v>85219</v>
      </c>
      <c r="C71" s="107" t="s">
        <v>419</v>
      </c>
      <c r="D71" s="48">
        <f t="shared" si="11"/>
        <v>2141003</v>
      </c>
      <c r="E71" s="48">
        <f t="shared" si="5"/>
        <v>2141003</v>
      </c>
      <c r="F71" s="48">
        <v>1817602</v>
      </c>
      <c r="G71" s="48">
        <v>312401</v>
      </c>
      <c r="H71" s="48"/>
      <c r="I71" s="48">
        <v>11000</v>
      </c>
      <c r="J71" s="48"/>
      <c r="K71" s="48"/>
      <c r="L71" s="48"/>
      <c r="M71" s="48">
        <f t="shared" si="3"/>
        <v>0</v>
      </c>
      <c r="N71" s="48"/>
      <c r="O71" s="48"/>
      <c r="P71" s="48"/>
      <c r="Q71" s="48"/>
    </row>
    <row r="72" spans="1:17" ht="38.25">
      <c r="A72" s="45"/>
      <c r="B72" s="45">
        <v>85228</v>
      </c>
      <c r="C72" s="236" t="s">
        <v>565</v>
      </c>
      <c r="D72" s="48">
        <f t="shared" si="11"/>
        <v>307060</v>
      </c>
      <c r="E72" s="48">
        <f t="shared" si="5"/>
        <v>307060</v>
      </c>
      <c r="F72" s="48">
        <v>63440</v>
      </c>
      <c r="G72" s="48">
        <v>243420</v>
      </c>
      <c r="H72" s="48"/>
      <c r="I72" s="48">
        <v>200</v>
      </c>
      <c r="J72" s="48"/>
      <c r="K72" s="48"/>
      <c r="L72" s="48"/>
      <c r="M72" s="48">
        <f t="shared" si="3"/>
        <v>0</v>
      </c>
      <c r="N72" s="48"/>
      <c r="O72" s="48"/>
      <c r="P72" s="48"/>
      <c r="Q72" s="48"/>
    </row>
    <row r="73" spans="1:17" ht="12.75">
      <c r="A73" s="149"/>
      <c r="B73" s="235">
        <v>85295</v>
      </c>
      <c r="C73" s="236" t="s">
        <v>401</v>
      </c>
      <c r="D73" s="48">
        <f t="shared" si="11"/>
        <v>470416</v>
      </c>
      <c r="E73" s="48">
        <f t="shared" si="5"/>
        <v>470416</v>
      </c>
      <c r="F73" s="237">
        <v>36853</v>
      </c>
      <c r="G73" s="237">
        <v>5860</v>
      </c>
      <c r="H73" s="237">
        <v>83200</v>
      </c>
      <c r="I73" s="237">
        <v>64137</v>
      </c>
      <c r="J73" s="237">
        <v>280366</v>
      </c>
      <c r="K73" s="238"/>
      <c r="L73" s="238"/>
      <c r="M73" s="48">
        <f t="shared" si="3"/>
        <v>0</v>
      </c>
      <c r="N73" s="48"/>
      <c r="O73" s="48"/>
      <c r="P73" s="48"/>
      <c r="Q73" s="48"/>
    </row>
    <row r="74" spans="1:17" ht="25.5">
      <c r="A74" s="45">
        <v>854</v>
      </c>
      <c r="B74" s="45"/>
      <c r="C74" s="107" t="s">
        <v>297</v>
      </c>
      <c r="D74" s="48">
        <f t="shared" si="11"/>
        <v>1395652</v>
      </c>
      <c r="E74" s="48">
        <f t="shared" si="5"/>
        <v>1395652</v>
      </c>
      <c r="F74" s="48">
        <f aca="true" t="shared" si="17" ref="F74:Q74">SUM(F75:F79,O74)</f>
        <v>825521</v>
      </c>
      <c r="G74" s="48">
        <f>SUM(G75:G79,P74)</f>
        <v>146600</v>
      </c>
      <c r="H74" s="48">
        <f t="shared" si="17"/>
        <v>177700</v>
      </c>
      <c r="I74" s="48">
        <f t="shared" si="17"/>
        <v>245831</v>
      </c>
      <c r="J74" s="48">
        <f t="shared" si="17"/>
        <v>0</v>
      </c>
      <c r="K74" s="48">
        <f t="shared" si="17"/>
        <v>0</v>
      </c>
      <c r="L74" s="48">
        <f t="shared" si="17"/>
        <v>0</v>
      </c>
      <c r="M74" s="48">
        <f t="shared" si="3"/>
        <v>0</v>
      </c>
      <c r="N74" s="48">
        <f t="shared" si="17"/>
        <v>0</v>
      </c>
      <c r="O74" s="48">
        <f t="shared" si="17"/>
        <v>0</v>
      </c>
      <c r="P74" s="48">
        <f t="shared" si="17"/>
        <v>0</v>
      </c>
      <c r="Q74" s="48">
        <f t="shared" si="17"/>
        <v>0</v>
      </c>
    </row>
    <row r="75" spans="1:17" ht="12.75">
      <c r="A75" s="45"/>
      <c r="B75" s="45">
        <v>85401</v>
      </c>
      <c r="C75" s="107" t="s">
        <v>420</v>
      </c>
      <c r="D75" s="48">
        <f t="shared" si="11"/>
        <v>927846</v>
      </c>
      <c r="E75" s="48">
        <f t="shared" si="5"/>
        <v>927846</v>
      </c>
      <c r="F75" s="48">
        <v>815138</v>
      </c>
      <c r="G75" s="48">
        <v>99102</v>
      </c>
      <c r="H75" s="48"/>
      <c r="I75" s="48">
        <v>13606</v>
      </c>
      <c r="J75" s="48"/>
      <c r="K75" s="48"/>
      <c r="L75" s="48"/>
      <c r="M75" s="48">
        <f t="shared" si="3"/>
        <v>0</v>
      </c>
      <c r="N75" s="48"/>
      <c r="O75" s="48"/>
      <c r="P75" s="48"/>
      <c r="Q75" s="48"/>
    </row>
    <row r="76" spans="1:17" ht="63.75">
      <c r="A76" s="45"/>
      <c r="B76" s="45">
        <v>85412</v>
      </c>
      <c r="C76" s="107" t="s">
        <v>421</v>
      </c>
      <c r="D76" s="48">
        <f aca="true" t="shared" si="18" ref="D76:D95">SUM(E76,M76)</f>
        <v>147601</v>
      </c>
      <c r="E76" s="48">
        <f aca="true" t="shared" si="19" ref="E76:E95">SUM(F76:L76)</f>
        <v>147601</v>
      </c>
      <c r="F76" s="48">
        <v>10383</v>
      </c>
      <c r="G76" s="48">
        <v>41018</v>
      </c>
      <c r="H76" s="48">
        <v>96200</v>
      </c>
      <c r="I76" s="48"/>
      <c r="J76" s="48"/>
      <c r="K76" s="48"/>
      <c r="L76" s="48"/>
      <c r="M76" s="48">
        <f aca="true" t="shared" si="20" ref="M76:M96">SUM(N76,P76,Q76)</f>
        <v>0</v>
      </c>
      <c r="N76" s="48"/>
      <c r="O76" s="48"/>
      <c r="P76" s="48"/>
      <c r="Q76" s="48"/>
    </row>
    <row r="77" spans="1:17" ht="25.5">
      <c r="A77" s="45"/>
      <c r="B77" s="45">
        <v>85415</v>
      </c>
      <c r="C77" s="107" t="s">
        <v>422</v>
      </c>
      <c r="D77" s="48">
        <f t="shared" si="18"/>
        <v>232225</v>
      </c>
      <c r="E77" s="48">
        <f t="shared" si="19"/>
        <v>232225</v>
      </c>
      <c r="F77" s="48"/>
      <c r="G77" s="48"/>
      <c r="H77" s="48"/>
      <c r="I77" s="48">
        <v>232225</v>
      </c>
      <c r="J77" s="48"/>
      <c r="K77" s="48"/>
      <c r="L77" s="48"/>
      <c r="M77" s="48">
        <f t="shared" si="20"/>
        <v>0</v>
      </c>
      <c r="N77" s="48"/>
      <c r="O77" s="48"/>
      <c r="P77" s="48"/>
      <c r="Q77" s="48"/>
    </row>
    <row r="78" spans="1:17" ht="38.25">
      <c r="A78" s="45"/>
      <c r="B78" s="45">
        <v>85418</v>
      </c>
      <c r="C78" s="236" t="s">
        <v>566</v>
      </c>
      <c r="D78" s="48">
        <f t="shared" si="18"/>
        <v>81500</v>
      </c>
      <c r="E78" s="48">
        <f t="shared" si="19"/>
        <v>81500</v>
      </c>
      <c r="F78" s="48"/>
      <c r="G78" s="48"/>
      <c r="H78" s="48">
        <v>81500</v>
      </c>
      <c r="I78" s="48"/>
      <c r="J78" s="48"/>
      <c r="K78" s="48"/>
      <c r="L78" s="48"/>
      <c r="M78" s="48">
        <f t="shared" si="20"/>
        <v>0</v>
      </c>
      <c r="N78" s="48"/>
      <c r="O78" s="48"/>
      <c r="P78" s="48"/>
      <c r="Q78" s="48"/>
    </row>
    <row r="79" spans="1:17" ht="38.25">
      <c r="A79" s="45"/>
      <c r="B79" s="45">
        <v>85446</v>
      </c>
      <c r="C79" s="236" t="s">
        <v>567</v>
      </c>
      <c r="D79" s="48">
        <f t="shared" si="18"/>
        <v>6480</v>
      </c>
      <c r="E79" s="48">
        <f t="shared" si="19"/>
        <v>6480</v>
      </c>
      <c r="F79" s="48"/>
      <c r="G79" s="48">
        <v>6480</v>
      </c>
      <c r="H79" s="48"/>
      <c r="I79" s="48"/>
      <c r="J79" s="48"/>
      <c r="K79" s="48"/>
      <c r="L79" s="48"/>
      <c r="M79" s="48">
        <f t="shared" si="20"/>
        <v>0</v>
      </c>
      <c r="N79" s="48"/>
      <c r="O79" s="48"/>
      <c r="P79" s="48"/>
      <c r="Q79" s="48"/>
    </row>
    <row r="80" spans="1:17" ht="38.25">
      <c r="A80" s="45">
        <v>900</v>
      </c>
      <c r="B80" s="45"/>
      <c r="C80" s="107" t="s">
        <v>423</v>
      </c>
      <c r="D80" s="48">
        <f t="shared" si="18"/>
        <v>9951304</v>
      </c>
      <c r="E80" s="48">
        <f t="shared" si="19"/>
        <v>4462072</v>
      </c>
      <c r="F80" s="48">
        <f aca="true" t="shared" si="21" ref="F80:Q80">SUM(F81:F86)</f>
        <v>20496</v>
      </c>
      <c r="G80" s="48">
        <f>SUM(G81:G86)</f>
        <v>4441576</v>
      </c>
      <c r="H80" s="48">
        <f t="shared" si="21"/>
        <v>0</v>
      </c>
      <c r="I80" s="48">
        <f t="shared" si="21"/>
        <v>0</v>
      </c>
      <c r="J80" s="48">
        <f t="shared" si="21"/>
        <v>0</v>
      </c>
      <c r="K80" s="48">
        <f t="shared" si="21"/>
        <v>0</v>
      </c>
      <c r="L80" s="48">
        <f t="shared" si="21"/>
        <v>0</v>
      </c>
      <c r="M80" s="48">
        <f t="shared" si="20"/>
        <v>5489232</v>
      </c>
      <c r="N80" s="48">
        <f t="shared" si="21"/>
        <v>2465232</v>
      </c>
      <c r="O80" s="48">
        <f t="shared" si="21"/>
        <v>1808884</v>
      </c>
      <c r="P80" s="48">
        <f t="shared" si="21"/>
        <v>3024000</v>
      </c>
      <c r="Q80" s="48">
        <f t="shared" si="21"/>
        <v>0</v>
      </c>
    </row>
    <row r="81" spans="1:17" ht="25.5">
      <c r="A81" s="45"/>
      <c r="B81" s="45">
        <v>90001</v>
      </c>
      <c r="C81" s="236" t="s">
        <v>568</v>
      </c>
      <c r="D81" s="48">
        <f t="shared" si="18"/>
        <v>3179000</v>
      </c>
      <c r="E81" s="48">
        <f t="shared" si="19"/>
        <v>5000</v>
      </c>
      <c r="F81" s="48"/>
      <c r="G81" s="48">
        <v>5000</v>
      </c>
      <c r="H81" s="48"/>
      <c r="I81" s="48"/>
      <c r="J81" s="48"/>
      <c r="K81" s="48"/>
      <c r="L81" s="48"/>
      <c r="M81" s="48">
        <f t="shared" si="20"/>
        <v>3174000</v>
      </c>
      <c r="N81" s="48">
        <v>150000</v>
      </c>
      <c r="O81" s="48"/>
      <c r="P81" s="48">
        <v>3024000</v>
      </c>
      <c r="Q81" s="48"/>
    </row>
    <row r="82" spans="1:17" ht="12.75">
      <c r="A82" s="45"/>
      <c r="B82" s="45">
        <v>90002</v>
      </c>
      <c r="C82" s="107" t="s">
        <v>224</v>
      </c>
      <c r="D82" s="48">
        <f>SUM(E82,M82)</f>
        <v>1594459</v>
      </c>
      <c r="E82" s="48">
        <f t="shared" si="19"/>
        <v>65961</v>
      </c>
      <c r="F82" s="48">
        <v>20496</v>
      </c>
      <c r="G82" s="48">
        <v>45465</v>
      </c>
      <c r="H82" s="48"/>
      <c r="I82" s="48"/>
      <c r="J82" s="48"/>
      <c r="K82" s="48"/>
      <c r="L82" s="48"/>
      <c r="M82" s="48">
        <f t="shared" si="20"/>
        <v>1528498</v>
      </c>
      <c r="N82" s="48">
        <v>1528498</v>
      </c>
      <c r="O82" s="48">
        <v>1299222</v>
      </c>
      <c r="P82" s="48"/>
      <c r="Q82" s="48"/>
    </row>
    <row r="83" spans="1:17" ht="25.5">
      <c r="A83" s="45"/>
      <c r="B83" s="45">
        <v>90003</v>
      </c>
      <c r="C83" s="236" t="s">
        <v>569</v>
      </c>
      <c r="D83" s="48">
        <f t="shared" si="18"/>
        <v>2069850</v>
      </c>
      <c r="E83" s="48">
        <f t="shared" si="19"/>
        <v>2069850</v>
      </c>
      <c r="F83" s="48"/>
      <c r="G83" s="48">
        <v>2069850</v>
      </c>
      <c r="H83" s="48"/>
      <c r="I83" s="48"/>
      <c r="J83" s="48"/>
      <c r="K83" s="48"/>
      <c r="L83" s="48"/>
      <c r="M83" s="48">
        <f t="shared" si="20"/>
        <v>0</v>
      </c>
      <c r="N83" s="48"/>
      <c r="O83" s="48"/>
      <c r="P83" s="48"/>
      <c r="Q83" s="48"/>
    </row>
    <row r="84" spans="1:17" ht="25.5">
      <c r="A84" s="45"/>
      <c r="B84" s="45">
        <v>90004</v>
      </c>
      <c r="C84" s="315" t="s">
        <v>570</v>
      </c>
      <c r="D84" s="48">
        <f t="shared" si="18"/>
        <v>1171134</v>
      </c>
      <c r="E84" s="48">
        <f t="shared" si="19"/>
        <v>562000</v>
      </c>
      <c r="F84" s="48"/>
      <c r="G84" s="48">
        <v>562000</v>
      </c>
      <c r="H84" s="48"/>
      <c r="I84" s="48"/>
      <c r="J84" s="48"/>
      <c r="K84" s="48"/>
      <c r="L84" s="48"/>
      <c r="M84" s="48">
        <f t="shared" si="20"/>
        <v>609134</v>
      </c>
      <c r="N84" s="48">
        <v>609134</v>
      </c>
      <c r="O84" s="48">
        <v>509662</v>
      </c>
      <c r="P84" s="48"/>
      <c r="Q84" s="48"/>
    </row>
    <row r="85" spans="1:17" ht="25.5">
      <c r="A85" s="45"/>
      <c r="B85" s="45">
        <v>90015</v>
      </c>
      <c r="C85" s="107" t="s">
        <v>424</v>
      </c>
      <c r="D85" s="48">
        <f t="shared" si="18"/>
        <v>1623011</v>
      </c>
      <c r="E85" s="48">
        <f t="shared" si="19"/>
        <v>1465411</v>
      </c>
      <c r="F85" s="48"/>
      <c r="G85" s="48">
        <v>1465411</v>
      </c>
      <c r="H85" s="48"/>
      <c r="I85" s="48"/>
      <c r="J85" s="48"/>
      <c r="K85" s="48"/>
      <c r="L85" s="48"/>
      <c r="M85" s="48">
        <f t="shared" si="20"/>
        <v>157600</v>
      </c>
      <c r="N85" s="48">
        <v>157600</v>
      </c>
      <c r="O85" s="48"/>
      <c r="P85" s="48"/>
      <c r="Q85" s="48"/>
    </row>
    <row r="86" spans="1:17" ht="12.75">
      <c r="A86" s="45"/>
      <c r="B86" s="45">
        <v>90095</v>
      </c>
      <c r="C86" s="107" t="s">
        <v>401</v>
      </c>
      <c r="D86" s="48">
        <f>SUM(E86,M86)</f>
        <v>313850</v>
      </c>
      <c r="E86" s="48">
        <f>SUM(F86:L86)</f>
        <v>293850</v>
      </c>
      <c r="F86" s="48"/>
      <c r="G86" s="48">
        <v>293850</v>
      </c>
      <c r="H86" s="48"/>
      <c r="I86" s="48"/>
      <c r="J86" s="48"/>
      <c r="K86" s="48"/>
      <c r="L86" s="48"/>
      <c r="M86" s="48">
        <f t="shared" si="20"/>
        <v>20000</v>
      </c>
      <c r="N86" s="48">
        <v>20000</v>
      </c>
      <c r="O86" s="48"/>
      <c r="P86" s="48"/>
      <c r="Q86" s="48"/>
    </row>
    <row r="87" spans="1:17" ht="38.25">
      <c r="A87" s="45">
        <v>921</v>
      </c>
      <c r="B87" s="45"/>
      <c r="C87" s="236" t="s">
        <v>277</v>
      </c>
      <c r="D87" s="48">
        <f t="shared" si="18"/>
        <v>3604034</v>
      </c>
      <c r="E87" s="48">
        <f t="shared" si="19"/>
        <v>3604034</v>
      </c>
      <c r="F87" s="48">
        <f aca="true" t="shared" si="22" ref="F87:Q87">SUM(F88:F91)</f>
        <v>500</v>
      </c>
      <c r="G87" s="48">
        <f>SUM(G88:G91)</f>
        <v>362734</v>
      </c>
      <c r="H87" s="48">
        <f t="shared" si="22"/>
        <v>3240800</v>
      </c>
      <c r="I87" s="48">
        <f t="shared" si="22"/>
        <v>0</v>
      </c>
      <c r="J87" s="48">
        <f t="shared" si="22"/>
        <v>0</v>
      </c>
      <c r="K87" s="48">
        <f t="shared" si="22"/>
        <v>0</v>
      </c>
      <c r="L87" s="48">
        <f t="shared" si="22"/>
        <v>0</v>
      </c>
      <c r="M87" s="48">
        <f t="shared" si="20"/>
        <v>0</v>
      </c>
      <c r="N87" s="48">
        <f t="shared" si="22"/>
        <v>0</v>
      </c>
      <c r="O87" s="48">
        <f t="shared" si="22"/>
        <v>0</v>
      </c>
      <c r="P87" s="48">
        <f t="shared" si="22"/>
        <v>0</v>
      </c>
      <c r="Q87" s="48">
        <f t="shared" si="22"/>
        <v>0</v>
      </c>
    </row>
    <row r="88" spans="1:17" ht="25.5">
      <c r="A88" s="45"/>
      <c r="B88" s="45">
        <v>92105</v>
      </c>
      <c r="C88" s="236" t="s">
        <v>571</v>
      </c>
      <c r="D88" s="48">
        <f t="shared" si="18"/>
        <v>320000</v>
      </c>
      <c r="E88" s="48">
        <f t="shared" si="19"/>
        <v>320000</v>
      </c>
      <c r="F88" s="48">
        <v>500</v>
      </c>
      <c r="G88" s="48">
        <v>297500</v>
      </c>
      <c r="H88" s="48">
        <v>22000</v>
      </c>
      <c r="I88" s="48"/>
      <c r="J88" s="48"/>
      <c r="K88" s="48"/>
      <c r="L88" s="48"/>
      <c r="M88" s="48">
        <f t="shared" si="20"/>
        <v>0</v>
      </c>
      <c r="N88" s="48"/>
      <c r="O88" s="48"/>
      <c r="P88" s="48"/>
      <c r="Q88" s="48"/>
    </row>
    <row r="89" spans="1:17" ht="25.5">
      <c r="A89" s="45"/>
      <c r="B89" s="45">
        <v>92109</v>
      </c>
      <c r="C89" s="107" t="s">
        <v>278</v>
      </c>
      <c r="D89" s="48">
        <f t="shared" si="18"/>
        <v>1204800</v>
      </c>
      <c r="E89" s="48">
        <f t="shared" si="19"/>
        <v>1204800</v>
      </c>
      <c r="F89" s="48"/>
      <c r="G89" s="48"/>
      <c r="H89" s="48">
        <v>1204800</v>
      </c>
      <c r="I89" s="48"/>
      <c r="J89" s="48"/>
      <c r="K89" s="48"/>
      <c r="L89" s="48"/>
      <c r="M89" s="48">
        <f t="shared" si="20"/>
        <v>0</v>
      </c>
      <c r="N89" s="48"/>
      <c r="O89" s="48"/>
      <c r="P89" s="48"/>
      <c r="Q89" s="48"/>
    </row>
    <row r="90" spans="1:17" ht="12.75">
      <c r="A90" s="45"/>
      <c r="B90" s="45">
        <v>92116</v>
      </c>
      <c r="C90" s="107" t="s">
        <v>280</v>
      </c>
      <c r="D90" s="48">
        <f>SUM(E90,M90)</f>
        <v>2014000</v>
      </c>
      <c r="E90" s="48">
        <f t="shared" si="19"/>
        <v>2014000</v>
      </c>
      <c r="F90" s="48"/>
      <c r="G90" s="48"/>
      <c r="H90" s="48">
        <v>2014000</v>
      </c>
      <c r="I90" s="48"/>
      <c r="J90" s="48"/>
      <c r="K90" s="48"/>
      <c r="L90" s="48"/>
      <c r="M90" s="48">
        <f t="shared" si="20"/>
        <v>0</v>
      </c>
      <c r="N90" s="48"/>
      <c r="O90" s="48"/>
      <c r="P90" s="48"/>
      <c r="Q90" s="48"/>
    </row>
    <row r="91" spans="1:17" ht="12.75">
      <c r="A91" s="45"/>
      <c r="B91" s="45">
        <v>92195</v>
      </c>
      <c r="C91" s="107" t="s">
        <v>134</v>
      </c>
      <c r="D91" s="48">
        <f t="shared" si="18"/>
        <v>65234</v>
      </c>
      <c r="E91" s="48">
        <f t="shared" si="19"/>
        <v>65234</v>
      </c>
      <c r="F91" s="48"/>
      <c r="G91" s="48">
        <v>65234</v>
      </c>
      <c r="H91" s="48"/>
      <c r="I91" s="48"/>
      <c r="J91" s="48"/>
      <c r="K91" s="48"/>
      <c r="L91" s="48"/>
      <c r="M91" s="48">
        <f t="shared" si="20"/>
        <v>0</v>
      </c>
      <c r="N91" s="48"/>
      <c r="O91" s="48"/>
      <c r="P91" s="48"/>
      <c r="Q91" s="48"/>
    </row>
    <row r="92" spans="1:17" ht="12.75">
      <c r="A92" s="45">
        <v>926</v>
      </c>
      <c r="B92" s="45"/>
      <c r="C92" s="107" t="s">
        <v>292</v>
      </c>
      <c r="D92" s="48">
        <f>SUM(E92,M92)</f>
        <v>6175626</v>
      </c>
      <c r="E92" s="48">
        <f>SUM(F92:L92)</f>
        <v>5140750</v>
      </c>
      <c r="F92" s="48">
        <f>SUM(F93:F96)</f>
        <v>1951280</v>
      </c>
      <c r="G92" s="48">
        <f>SUM(G93:G96)</f>
        <v>2861170</v>
      </c>
      <c r="H92" s="48">
        <f aca="true" t="shared" si="23" ref="H92:Q92">SUM(H94:H96)</f>
        <v>248800</v>
      </c>
      <c r="I92" s="48">
        <f t="shared" si="23"/>
        <v>79500</v>
      </c>
      <c r="J92" s="48">
        <f t="shared" si="23"/>
        <v>0</v>
      </c>
      <c r="K92" s="48">
        <f t="shared" si="23"/>
        <v>0</v>
      </c>
      <c r="L92" s="48">
        <f t="shared" si="23"/>
        <v>0</v>
      </c>
      <c r="M92" s="48">
        <f t="shared" si="20"/>
        <v>1034876</v>
      </c>
      <c r="N92" s="48">
        <f>SUM(N93)</f>
        <v>1034876</v>
      </c>
      <c r="O92" s="48">
        <f>SUM(O93:O96)</f>
        <v>310000</v>
      </c>
      <c r="P92" s="48">
        <f t="shared" si="23"/>
        <v>0</v>
      </c>
      <c r="Q92" s="48">
        <f t="shared" si="23"/>
        <v>0</v>
      </c>
    </row>
    <row r="93" spans="1:17" ht="12.75">
      <c r="A93" s="45"/>
      <c r="B93" s="45">
        <v>92601</v>
      </c>
      <c r="C93" s="107" t="s">
        <v>549</v>
      </c>
      <c r="D93" s="48">
        <f>SUM(E93,M93)</f>
        <v>1034876</v>
      </c>
      <c r="E93" s="48">
        <f>SUM(F93:L93)</f>
        <v>0</v>
      </c>
      <c r="F93" s="48"/>
      <c r="G93" s="48"/>
      <c r="H93" s="48"/>
      <c r="I93" s="48"/>
      <c r="J93" s="48"/>
      <c r="K93" s="48"/>
      <c r="L93" s="48"/>
      <c r="M93" s="48">
        <f t="shared" si="20"/>
        <v>1034876</v>
      </c>
      <c r="N93" s="48">
        <v>1034876</v>
      </c>
      <c r="O93" s="48">
        <v>310000</v>
      </c>
      <c r="P93" s="48"/>
      <c r="Q93" s="48"/>
    </row>
    <row r="94" spans="1:17" ht="25.5">
      <c r="A94" s="45"/>
      <c r="B94" s="45">
        <v>92604</v>
      </c>
      <c r="C94" s="107" t="s">
        <v>425</v>
      </c>
      <c r="D94" s="48">
        <f t="shared" si="18"/>
        <v>4675000</v>
      </c>
      <c r="E94" s="48">
        <f t="shared" si="19"/>
        <v>4675000</v>
      </c>
      <c r="F94" s="48">
        <v>1951280</v>
      </c>
      <c r="G94" s="48">
        <v>2714220</v>
      </c>
      <c r="H94" s="48"/>
      <c r="I94" s="48">
        <v>9500</v>
      </c>
      <c r="J94" s="48"/>
      <c r="K94" s="48"/>
      <c r="L94" s="48"/>
      <c r="M94" s="48">
        <f t="shared" si="20"/>
        <v>0</v>
      </c>
      <c r="N94" s="48"/>
      <c r="O94" s="48"/>
      <c r="P94" s="48"/>
      <c r="Q94" s="48"/>
    </row>
    <row r="95" spans="1:17" ht="28.5" customHeight="1">
      <c r="A95" s="45"/>
      <c r="B95" s="45">
        <v>92605</v>
      </c>
      <c r="C95" s="107" t="s">
        <v>293</v>
      </c>
      <c r="D95" s="48">
        <f t="shared" si="18"/>
        <v>248800</v>
      </c>
      <c r="E95" s="48">
        <f t="shared" si="19"/>
        <v>248800</v>
      </c>
      <c r="F95" s="48"/>
      <c r="G95" s="48"/>
      <c r="H95" s="48">
        <v>248800</v>
      </c>
      <c r="I95" s="48"/>
      <c r="J95" s="48"/>
      <c r="K95" s="48"/>
      <c r="L95" s="48"/>
      <c r="M95" s="48">
        <f t="shared" si="20"/>
        <v>0</v>
      </c>
      <c r="N95" s="48"/>
      <c r="O95" s="48"/>
      <c r="P95" s="48"/>
      <c r="Q95" s="48"/>
    </row>
    <row r="96" spans="1:17" ht="12.75">
      <c r="A96" s="45"/>
      <c r="B96" s="45">
        <v>92695</v>
      </c>
      <c r="C96" s="107" t="s">
        <v>134</v>
      </c>
      <c r="D96" s="48">
        <f>SUM(E96,M96)</f>
        <v>216950</v>
      </c>
      <c r="E96" s="48">
        <f>SUM(F96:L96)</f>
        <v>216950</v>
      </c>
      <c r="F96" s="48"/>
      <c r="G96" s="48">
        <v>146950</v>
      </c>
      <c r="H96" s="48"/>
      <c r="I96" s="48">
        <v>70000</v>
      </c>
      <c r="J96" s="48"/>
      <c r="K96" s="48"/>
      <c r="L96" s="48"/>
      <c r="M96" s="48">
        <f t="shared" si="20"/>
        <v>0</v>
      </c>
      <c r="N96" s="48"/>
      <c r="O96" s="48"/>
      <c r="P96" s="48"/>
      <c r="Q96" s="48"/>
    </row>
    <row r="97" spans="1:17" ht="12.75">
      <c r="A97" s="45" t="s">
        <v>327</v>
      </c>
      <c r="B97" s="45"/>
      <c r="C97" s="107"/>
      <c r="D97" s="48">
        <f>SUM(E97,M97)</f>
        <v>116760876</v>
      </c>
      <c r="E97" s="48">
        <f>SUM(E12,E16,E18,E22,E24,E28,E35,E37,E42,E44,E46,E48,E59,E63,E74,E80,E87,E92)</f>
        <v>92224935</v>
      </c>
      <c r="F97" s="48">
        <f aca="true" t="shared" si="24" ref="F97:Q97">SUM(F12,F18,F22,F24,F28,F35,F37,F42,F44,F46,F48,F59,F63,F74,F80,F87,F92)</f>
        <v>45467190</v>
      </c>
      <c r="G97" s="48">
        <f>SUM(G12,G16,G18,G22,G24,G28,G35,G37,G42,G44,G46,G48,G59,G63,G74,G80,G87,G92)</f>
        <v>27410431</v>
      </c>
      <c r="H97" s="48">
        <f t="shared" si="24"/>
        <v>7086400</v>
      </c>
      <c r="I97" s="48">
        <f t="shared" si="24"/>
        <v>11304231</v>
      </c>
      <c r="J97" s="48">
        <f t="shared" si="24"/>
        <v>286683</v>
      </c>
      <c r="K97" s="48">
        <f t="shared" si="24"/>
        <v>0</v>
      </c>
      <c r="L97" s="48">
        <f t="shared" si="24"/>
        <v>670000</v>
      </c>
      <c r="M97" s="48">
        <f t="shared" si="24"/>
        <v>24535941</v>
      </c>
      <c r="N97" s="48">
        <f t="shared" si="24"/>
        <v>21511941</v>
      </c>
      <c r="O97" s="48">
        <f t="shared" si="24"/>
        <v>6309852</v>
      </c>
      <c r="P97" s="48">
        <f t="shared" si="24"/>
        <v>3024000</v>
      </c>
      <c r="Q97" s="48">
        <f t="shared" si="24"/>
        <v>0</v>
      </c>
    </row>
    <row r="98" spans="3:17" ht="12.75">
      <c r="C98" s="46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</row>
    <row r="99" spans="3:17" ht="12.75">
      <c r="C99" s="46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</row>
    <row r="100" spans="3:17" ht="12.75">
      <c r="C100" s="46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</row>
    <row r="101" spans="3:17" ht="12.75">
      <c r="C101" s="46"/>
      <c r="D101" s="110"/>
      <c r="E101" s="110"/>
      <c r="F101" s="110"/>
      <c r="G101" s="110"/>
      <c r="H101" s="110"/>
      <c r="I101" s="110"/>
      <c r="J101" s="110"/>
      <c r="K101" s="110"/>
      <c r="L101" s="110"/>
      <c r="M101" s="239" t="s">
        <v>95</v>
      </c>
      <c r="N101" s="110"/>
      <c r="O101" s="110"/>
      <c r="P101" s="110"/>
      <c r="Q101" s="110"/>
    </row>
    <row r="102" spans="3:17" ht="12.75">
      <c r="C102" s="46"/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</row>
    <row r="103" spans="3:17" ht="12.75">
      <c r="C103" s="46"/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</row>
    <row r="104" spans="3:17" ht="12.75">
      <c r="C104" s="46"/>
      <c r="D104" s="110"/>
      <c r="E104" s="110"/>
      <c r="F104" s="110"/>
      <c r="G104" s="110"/>
      <c r="H104" s="110"/>
      <c r="I104" s="110"/>
      <c r="J104" s="110"/>
      <c r="K104" s="110"/>
      <c r="L104" s="110"/>
      <c r="M104" s="239" t="s">
        <v>426</v>
      </c>
      <c r="N104" s="110"/>
      <c r="O104" s="110"/>
      <c r="P104" s="110"/>
      <c r="Q104" s="110"/>
    </row>
    <row r="105" spans="3:17" ht="12.75">
      <c r="C105" s="46"/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</row>
    <row r="106" spans="3:17" ht="12.75">
      <c r="C106" s="46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</row>
    <row r="107" spans="3:17" ht="12.75">
      <c r="C107" s="46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</row>
    <row r="108" spans="3:17" ht="12.75">
      <c r="C108" s="46"/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</row>
    <row r="109" spans="3:17" ht="12.75">
      <c r="C109" s="46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</row>
    <row r="110" spans="3:17" ht="12.75">
      <c r="C110" s="46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</row>
    <row r="111" spans="3:17" ht="12.75">
      <c r="C111" s="46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</row>
    <row r="112" spans="3:17" ht="12.75">
      <c r="C112" s="46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</row>
    <row r="113" spans="3:17" ht="12.75">
      <c r="C113" s="46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</row>
    <row r="114" spans="3:17" ht="12.75">
      <c r="C114" s="46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</row>
    <row r="115" spans="3:17" ht="12.75">
      <c r="C115" s="46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</row>
    <row r="116" spans="3:17" ht="12.75">
      <c r="C116" s="46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</row>
    <row r="117" spans="3:17" ht="12.75">
      <c r="C117" s="46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</row>
    <row r="118" spans="3:17" ht="12.75">
      <c r="C118" s="46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</row>
    <row r="119" spans="3:17" ht="12.75">
      <c r="C119" s="46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</row>
    <row r="120" spans="3:17" ht="12.75">
      <c r="C120" s="46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</row>
    <row r="121" spans="3:17" ht="12.75">
      <c r="C121" s="46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</row>
    <row r="122" spans="3:17" ht="12.75">
      <c r="C122" s="46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</row>
    <row r="123" spans="3:17" ht="12.75">
      <c r="C123" s="46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</row>
    <row r="124" spans="3:17" ht="12.75">
      <c r="C124" s="46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</row>
    <row r="125" spans="3:17" ht="12.75">
      <c r="C125" s="46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</row>
    <row r="126" spans="3:17" ht="12.75">
      <c r="C126" s="46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</row>
    <row r="127" spans="3:17" ht="12.75">
      <c r="C127" s="46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</row>
    <row r="128" spans="3:17" ht="12.75">
      <c r="C128" s="46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</row>
    <row r="129" spans="3:17" ht="12.75">
      <c r="C129" s="46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</row>
    <row r="130" spans="3:17" ht="12.75">
      <c r="C130" s="46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</row>
    <row r="131" spans="3:17" ht="12.75">
      <c r="C131" s="46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</row>
    <row r="132" spans="3:17" ht="12.75">
      <c r="C132" s="46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</row>
    <row r="133" spans="3:17" ht="12.75">
      <c r="C133" s="46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</row>
    <row r="134" spans="3:17" ht="12.75">
      <c r="C134" s="46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</row>
    <row r="135" spans="3:17" ht="12.75">
      <c r="C135" s="46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</row>
    <row r="136" spans="3:17" ht="12.75">
      <c r="C136" s="46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</row>
    <row r="137" spans="3:17" ht="12.75">
      <c r="C137" s="46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</row>
    <row r="138" spans="3:17" ht="12.75">
      <c r="C138" s="46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</row>
    <row r="139" spans="3:17" ht="12.75">
      <c r="C139" s="46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</row>
    <row r="140" spans="3:17" ht="12.75">
      <c r="C140" s="46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  <c r="Q140" s="110"/>
    </row>
    <row r="141" spans="3:17" ht="12.75">
      <c r="C141" s="46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</row>
    <row r="142" spans="3:17" ht="12.75">
      <c r="C142" s="46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</row>
    <row r="143" spans="3:17" ht="12.75">
      <c r="C143" s="46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</row>
    <row r="144" spans="3:17" ht="12.75">
      <c r="C144" s="46"/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</row>
    <row r="145" spans="3:17" ht="12.75">
      <c r="C145" s="46"/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</row>
    <row r="146" spans="3:17" ht="12.75">
      <c r="C146" s="46"/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  <c r="Q146" s="110"/>
    </row>
    <row r="147" spans="3:17" ht="12.75">
      <c r="C147" s="46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</row>
    <row r="148" spans="3:17" ht="12.75">
      <c r="C148" s="46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  <c r="Q148" s="110"/>
    </row>
    <row r="149" spans="3:17" ht="12.75">
      <c r="C149" s="46"/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  <c r="Q149" s="110"/>
    </row>
    <row r="150" spans="3:17" ht="12.75">
      <c r="C150" s="46"/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  <c r="Q150" s="110"/>
    </row>
    <row r="151" spans="3:17" ht="12.75">
      <c r="C151" s="46"/>
      <c r="D151" s="110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  <c r="Q151" s="110"/>
    </row>
    <row r="152" spans="3:17" ht="12.75">
      <c r="C152" s="46"/>
      <c r="D152" s="110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  <c r="Q152" s="110"/>
    </row>
    <row r="153" spans="3:17" ht="12.75">
      <c r="C153" s="46"/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</row>
    <row r="154" spans="3:17" ht="12.75">
      <c r="C154" s="46"/>
      <c r="D154" s="110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</row>
    <row r="155" spans="3:17" ht="12.75">
      <c r="C155" s="46"/>
      <c r="D155" s="110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110"/>
    </row>
    <row r="156" spans="3:17" ht="12.75">
      <c r="C156" s="46"/>
      <c r="D156" s="110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  <c r="Q156" s="110"/>
    </row>
    <row r="157" spans="3:17" ht="12.75">
      <c r="C157" s="46"/>
      <c r="D157" s="110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  <c r="P157" s="110"/>
      <c r="Q157" s="110"/>
    </row>
    <row r="158" spans="3:17" ht="12.75">
      <c r="C158" s="46"/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  <c r="Q158" s="110"/>
    </row>
    <row r="159" spans="3:17" ht="12.75">
      <c r="C159" s="46"/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  <c r="Q159" s="110"/>
    </row>
    <row r="160" spans="3:17" ht="12.75">
      <c r="C160" s="46"/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  <c r="Q160" s="110"/>
    </row>
    <row r="161" spans="3:17" ht="12.75">
      <c r="C161" s="46"/>
      <c r="D161" s="110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  <c r="Q161" s="110"/>
    </row>
    <row r="162" spans="3:17" ht="12.75">
      <c r="C162" s="46"/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</row>
    <row r="163" spans="3:17" ht="12.75">
      <c r="C163" s="46"/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  <c r="Q163" s="110"/>
    </row>
    <row r="164" spans="3:17" ht="12.75">
      <c r="C164" s="46"/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</row>
    <row r="165" spans="3:17" ht="12.75">
      <c r="C165" s="46"/>
      <c r="D165" s="110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  <c r="Q165" s="110"/>
    </row>
    <row r="166" spans="3:17" ht="12.75">
      <c r="C166" s="46"/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</row>
    <row r="167" spans="3:17" ht="12.75">
      <c r="C167" s="46"/>
      <c r="D167" s="110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</row>
    <row r="168" spans="3:17" ht="12.75">
      <c r="C168" s="46"/>
      <c r="D168" s="110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  <c r="Q168" s="110"/>
    </row>
    <row r="169" spans="3:17" ht="12.75">
      <c r="C169" s="46"/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</row>
    <row r="170" spans="3:17" ht="12.75">
      <c r="C170" s="46"/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  <c r="Q170" s="110"/>
    </row>
    <row r="171" spans="3:17" ht="12.75">
      <c r="C171" s="46"/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  <c r="Q171" s="110"/>
    </row>
    <row r="172" spans="3:17" ht="12.75">
      <c r="C172" s="46"/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</row>
    <row r="173" spans="3:17" ht="12.75">
      <c r="C173" s="46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</row>
    <row r="174" spans="3:17" ht="12.75">
      <c r="C174" s="46"/>
      <c r="D174" s="110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  <c r="Q174" s="110"/>
    </row>
    <row r="175" spans="3:17" ht="12.75">
      <c r="C175" s="46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</row>
    <row r="176" spans="3:17" ht="12.75">
      <c r="C176" s="46"/>
      <c r="D176" s="110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  <c r="Q176" s="110"/>
    </row>
    <row r="177" spans="3:17" ht="12.75">
      <c r="C177" s="46"/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  <c r="Q177" s="110"/>
    </row>
    <row r="178" spans="3:17" ht="12.75">
      <c r="C178" s="46"/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</row>
    <row r="179" spans="3:17" ht="12.75">
      <c r="C179" s="46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</row>
    <row r="180" spans="3:17" ht="12.75">
      <c r="C180" s="46"/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</row>
    <row r="181" spans="3:17" ht="12.75">
      <c r="C181" s="46"/>
      <c r="D181" s="110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  <c r="Q181" s="110"/>
    </row>
    <row r="182" spans="3:17" ht="12.75">
      <c r="C182" s="46"/>
      <c r="D182" s="110"/>
      <c r="E182" s="110"/>
      <c r="F182" s="110"/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  <c r="Q182" s="110"/>
    </row>
    <row r="183" spans="3:17" ht="12.75">
      <c r="C183" s="46"/>
      <c r="D183" s="110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  <c r="Q183" s="110"/>
    </row>
    <row r="184" spans="3:17" ht="12.75">
      <c r="C184" s="46"/>
      <c r="D184" s="110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  <c r="Q184" s="110"/>
    </row>
    <row r="185" spans="3:17" ht="12.75">
      <c r="C185" s="46"/>
      <c r="D185" s="110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  <c r="Q185" s="110"/>
    </row>
    <row r="186" spans="3:17" ht="12.75">
      <c r="C186" s="46"/>
      <c r="D186" s="110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  <c r="Q186" s="110"/>
    </row>
    <row r="187" spans="3:17" ht="12.75">
      <c r="C187" s="46"/>
      <c r="D187" s="110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  <c r="Q187" s="110"/>
    </row>
    <row r="188" spans="3:17" ht="12.75">
      <c r="C188" s="46"/>
      <c r="D188" s="110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  <c r="P188" s="110"/>
      <c r="Q188" s="110"/>
    </row>
    <row r="189" spans="3:17" ht="12.75">
      <c r="C189" s="46"/>
      <c r="D189" s="110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  <c r="P189" s="110"/>
      <c r="Q189" s="110"/>
    </row>
    <row r="190" spans="3:17" ht="12.75">
      <c r="C190" s="46"/>
      <c r="D190" s="110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  <c r="P190" s="110"/>
      <c r="Q190" s="110"/>
    </row>
    <row r="191" spans="3:17" ht="12.75">
      <c r="C191" s="46"/>
      <c r="D191" s="110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  <c r="O191" s="110"/>
      <c r="P191" s="110"/>
      <c r="Q191" s="110"/>
    </row>
    <row r="192" spans="3:17" ht="12.75">
      <c r="C192" s="46"/>
      <c r="D192" s="110"/>
      <c r="E192" s="110"/>
      <c r="F192" s="110"/>
      <c r="G192" s="110"/>
      <c r="H192" s="110"/>
      <c r="I192" s="110"/>
      <c r="J192" s="110"/>
      <c r="K192" s="110"/>
      <c r="L192" s="110"/>
      <c r="M192" s="110"/>
      <c r="N192" s="110"/>
      <c r="O192" s="110"/>
      <c r="P192" s="110"/>
      <c r="Q192" s="110"/>
    </row>
    <row r="193" spans="3:17" ht="12.75">
      <c r="C193" s="46"/>
      <c r="D193" s="110"/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  <c r="P193" s="110"/>
      <c r="Q193" s="110"/>
    </row>
    <row r="194" spans="3:17" ht="12.75">
      <c r="C194" s="46"/>
      <c r="D194" s="110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  <c r="P194" s="110"/>
      <c r="Q194" s="110"/>
    </row>
    <row r="195" spans="3:17" ht="12.75">
      <c r="C195" s="46"/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  <c r="P195" s="110"/>
      <c r="Q195" s="110"/>
    </row>
    <row r="196" spans="3:17" ht="12.75">
      <c r="C196" s="46"/>
      <c r="D196" s="110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  <c r="P196" s="110"/>
      <c r="Q196" s="110"/>
    </row>
    <row r="197" spans="3:17" ht="12.75">
      <c r="C197" s="46"/>
      <c r="D197" s="110"/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  <c r="P197" s="110"/>
      <c r="Q197" s="110"/>
    </row>
    <row r="198" spans="3:17" ht="12.75">
      <c r="C198" s="46"/>
      <c r="D198" s="110"/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  <c r="P198" s="110"/>
      <c r="Q198" s="110"/>
    </row>
    <row r="199" spans="3:17" ht="12.75">
      <c r="C199" s="46"/>
      <c r="D199" s="110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  <c r="P199" s="110"/>
      <c r="Q199" s="110"/>
    </row>
    <row r="200" spans="3:17" ht="12.75">
      <c r="C200" s="46"/>
      <c r="D200" s="110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  <c r="P200" s="110"/>
      <c r="Q200" s="110"/>
    </row>
    <row r="201" spans="3:17" ht="12.75">
      <c r="C201" s="46"/>
      <c r="D201" s="110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  <c r="P201" s="110"/>
      <c r="Q201" s="110"/>
    </row>
    <row r="202" spans="3:17" ht="12.75">
      <c r="C202" s="46"/>
      <c r="D202" s="110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  <c r="Q202" s="110"/>
    </row>
    <row r="203" spans="3:17" ht="12.75">
      <c r="C203" s="46"/>
      <c r="D203" s="110"/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  <c r="Q203" s="110"/>
    </row>
    <row r="204" spans="3:17" ht="12.75">
      <c r="C204" s="46"/>
      <c r="D204" s="110"/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  <c r="O204" s="110"/>
      <c r="P204" s="110"/>
      <c r="Q204" s="110"/>
    </row>
    <row r="205" spans="3:17" ht="12.75">
      <c r="C205" s="46"/>
      <c r="D205" s="110"/>
      <c r="E205" s="110"/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  <c r="P205" s="110"/>
      <c r="Q205" s="110"/>
    </row>
    <row r="206" spans="3:17" ht="12.75">
      <c r="C206" s="46"/>
      <c r="D206" s="110"/>
      <c r="E206" s="110"/>
      <c r="F206" s="110"/>
      <c r="G206" s="110"/>
      <c r="H206" s="110"/>
      <c r="I206" s="110"/>
      <c r="J206" s="110"/>
      <c r="K206" s="110"/>
      <c r="L206" s="110"/>
      <c r="M206" s="110"/>
      <c r="N206" s="110"/>
      <c r="O206" s="110"/>
      <c r="P206" s="110"/>
      <c r="Q206" s="110"/>
    </row>
    <row r="207" spans="3:17" ht="12.75">
      <c r="C207" s="46"/>
      <c r="D207" s="110"/>
      <c r="E207" s="110"/>
      <c r="F207" s="110"/>
      <c r="G207" s="110"/>
      <c r="H207" s="110"/>
      <c r="I207" s="110"/>
      <c r="J207" s="110"/>
      <c r="K207" s="110"/>
      <c r="L207" s="110"/>
      <c r="M207" s="110"/>
      <c r="N207" s="110"/>
      <c r="O207" s="110"/>
      <c r="P207" s="110"/>
      <c r="Q207" s="110"/>
    </row>
    <row r="208" spans="3:17" ht="12.75">
      <c r="C208" s="46"/>
      <c r="D208" s="110"/>
      <c r="E208" s="110"/>
      <c r="F208" s="110"/>
      <c r="G208" s="110"/>
      <c r="H208" s="110"/>
      <c r="I208" s="110"/>
      <c r="J208" s="110"/>
      <c r="K208" s="110"/>
      <c r="L208" s="110"/>
      <c r="M208" s="110"/>
      <c r="N208" s="110"/>
      <c r="O208" s="110"/>
      <c r="P208" s="110"/>
      <c r="Q208" s="110"/>
    </row>
    <row r="209" spans="3:17" ht="12.75">
      <c r="C209" s="46"/>
      <c r="D209" s="110"/>
      <c r="E209" s="110"/>
      <c r="F209" s="110"/>
      <c r="G209" s="110"/>
      <c r="H209" s="110"/>
      <c r="I209" s="110"/>
      <c r="J209" s="110"/>
      <c r="K209" s="110"/>
      <c r="L209" s="110"/>
      <c r="M209" s="110"/>
      <c r="N209" s="110"/>
      <c r="O209" s="110"/>
      <c r="P209" s="110"/>
      <c r="Q209" s="110"/>
    </row>
    <row r="210" spans="3:17" ht="12.75">
      <c r="C210" s="46"/>
      <c r="D210" s="110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  <c r="Q210" s="110"/>
    </row>
    <row r="211" spans="3:17" ht="12.75">
      <c r="C211" s="46"/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  <c r="Q211" s="110"/>
    </row>
    <row r="212" spans="3:17" ht="12.75">
      <c r="C212" s="46"/>
      <c r="D212" s="110"/>
      <c r="E212" s="110"/>
      <c r="F212" s="110"/>
      <c r="G212" s="110"/>
      <c r="H212" s="110"/>
      <c r="I212" s="110"/>
      <c r="J212" s="110"/>
      <c r="K212" s="110"/>
      <c r="L212" s="110"/>
      <c r="M212" s="110"/>
      <c r="N212" s="110"/>
      <c r="O212" s="110"/>
      <c r="P212" s="110"/>
      <c r="Q212" s="110"/>
    </row>
    <row r="213" spans="3:17" ht="12.75">
      <c r="C213" s="46"/>
      <c r="D213" s="110"/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  <c r="Q213" s="110"/>
    </row>
    <row r="214" spans="3:17" ht="12.75">
      <c r="C214" s="46"/>
      <c r="D214" s="110"/>
      <c r="E214" s="110"/>
      <c r="F214" s="110"/>
      <c r="G214" s="110"/>
      <c r="H214" s="110"/>
      <c r="I214" s="110"/>
      <c r="J214" s="110"/>
      <c r="K214" s="110"/>
      <c r="L214" s="110"/>
      <c r="M214" s="110"/>
      <c r="N214" s="110"/>
      <c r="O214" s="110"/>
      <c r="P214" s="110"/>
      <c r="Q214" s="110"/>
    </row>
    <row r="215" spans="3:17" ht="12.75">
      <c r="C215" s="46"/>
      <c r="D215" s="110"/>
      <c r="E215" s="110"/>
      <c r="F215" s="110"/>
      <c r="G215" s="110"/>
      <c r="H215" s="110"/>
      <c r="I215" s="110"/>
      <c r="J215" s="110"/>
      <c r="K215" s="110"/>
      <c r="L215" s="110"/>
      <c r="M215" s="110"/>
      <c r="N215" s="110"/>
      <c r="O215" s="110"/>
      <c r="P215" s="110"/>
      <c r="Q215" s="110"/>
    </row>
    <row r="216" spans="3:17" ht="12.75">
      <c r="C216" s="46"/>
      <c r="D216" s="110"/>
      <c r="E216" s="110"/>
      <c r="F216" s="110"/>
      <c r="G216" s="110"/>
      <c r="H216" s="110"/>
      <c r="I216" s="110"/>
      <c r="J216" s="110"/>
      <c r="K216" s="110"/>
      <c r="L216" s="110"/>
      <c r="M216" s="110"/>
      <c r="N216" s="110"/>
      <c r="O216" s="110"/>
      <c r="P216" s="110"/>
      <c r="Q216" s="110"/>
    </row>
    <row r="217" spans="3:17" ht="12.75">
      <c r="C217" s="46"/>
      <c r="D217" s="110"/>
      <c r="E217" s="110"/>
      <c r="F217" s="110"/>
      <c r="G217" s="110"/>
      <c r="H217" s="110"/>
      <c r="I217" s="110"/>
      <c r="J217" s="110"/>
      <c r="K217" s="110"/>
      <c r="L217" s="110"/>
      <c r="M217" s="110"/>
      <c r="N217" s="110"/>
      <c r="O217" s="110"/>
      <c r="P217" s="110"/>
      <c r="Q217" s="110"/>
    </row>
    <row r="218" spans="3:17" ht="12.75">
      <c r="C218" s="46"/>
      <c r="D218" s="110"/>
      <c r="E218" s="110"/>
      <c r="F218" s="110"/>
      <c r="G218" s="110"/>
      <c r="H218" s="110"/>
      <c r="I218" s="110"/>
      <c r="J218" s="110"/>
      <c r="K218" s="110"/>
      <c r="L218" s="110"/>
      <c r="M218" s="110"/>
      <c r="N218" s="110"/>
      <c r="O218" s="110"/>
      <c r="P218" s="110"/>
      <c r="Q218" s="110"/>
    </row>
    <row r="219" spans="3:17" ht="12.75">
      <c r="C219" s="46"/>
      <c r="D219" s="110"/>
      <c r="E219" s="110"/>
      <c r="F219" s="110"/>
      <c r="G219" s="110"/>
      <c r="H219" s="110"/>
      <c r="I219" s="110"/>
      <c r="J219" s="110"/>
      <c r="K219" s="110"/>
      <c r="L219" s="110"/>
      <c r="M219" s="110"/>
      <c r="N219" s="110"/>
      <c r="O219" s="110"/>
      <c r="P219" s="110"/>
      <c r="Q219" s="110"/>
    </row>
    <row r="220" spans="3:17" ht="12.75">
      <c r="C220" s="46"/>
      <c r="D220" s="110"/>
      <c r="E220" s="110"/>
      <c r="F220" s="110"/>
      <c r="G220" s="110"/>
      <c r="H220" s="110"/>
      <c r="I220" s="110"/>
      <c r="J220" s="110"/>
      <c r="K220" s="110"/>
      <c r="L220" s="110"/>
      <c r="M220" s="110"/>
      <c r="N220" s="110"/>
      <c r="O220" s="110"/>
      <c r="P220" s="110"/>
      <c r="Q220" s="110"/>
    </row>
    <row r="221" spans="3:17" ht="12.75">
      <c r="C221" s="46"/>
      <c r="D221" s="110"/>
      <c r="E221" s="110"/>
      <c r="F221" s="110"/>
      <c r="G221" s="110"/>
      <c r="H221" s="110"/>
      <c r="I221" s="110"/>
      <c r="J221" s="110"/>
      <c r="K221" s="110"/>
      <c r="L221" s="110"/>
      <c r="M221" s="110"/>
      <c r="N221" s="110"/>
      <c r="O221" s="110"/>
      <c r="P221" s="110"/>
      <c r="Q221" s="110"/>
    </row>
    <row r="222" spans="3:17" ht="12.75">
      <c r="C222" s="46"/>
      <c r="D222" s="110"/>
      <c r="E222" s="110"/>
      <c r="F222" s="110"/>
      <c r="G222" s="110"/>
      <c r="H222" s="110"/>
      <c r="I222" s="110"/>
      <c r="J222" s="110"/>
      <c r="K222" s="110"/>
      <c r="L222" s="110"/>
      <c r="M222" s="110"/>
      <c r="N222" s="110"/>
      <c r="O222" s="110"/>
      <c r="P222" s="110"/>
      <c r="Q222" s="110"/>
    </row>
    <row r="223" spans="3:17" ht="12.75">
      <c r="C223" s="46"/>
      <c r="D223" s="110"/>
      <c r="E223" s="110"/>
      <c r="F223" s="110"/>
      <c r="G223" s="110"/>
      <c r="H223" s="110"/>
      <c r="I223" s="110"/>
      <c r="J223" s="110"/>
      <c r="K223" s="110"/>
      <c r="L223" s="110"/>
      <c r="M223" s="110"/>
      <c r="N223" s="110"/>
      <c r="O223" s="110"/>
      <c r="P223" s="110"/>
      <c r="Q223" s="110"/>
    </row>
    <row r="224" spans="3:17" ht="12.75">
      <c r="C224" s="46"/>
      <c r="D224" s="110"/>
      <c r="E224" s="110"/>
      <c r="F224" s="110"/>
      <c r="G224" s="110"/>
      <c r="H224" s="110"/>
      <c r="I224" s="110"/>
      <c r="J224" s="110"/>
      <c r="K224" s="110"/>
      <c r="L224" s="110"/>
      <c r="M224" s="110"/>
      <c r="N224" s="110"/>
      <c r="O224" s="110"/>
      <c r="P224" s="110"/>
      <c r="Q224" s="110"/>
    </row>
    <row r="225" spans="3:17" ht="12.75">
      <c r="C225" s="46"/>
      <c r="D225" s="110"/>
      <c r="E225" s="110"/>
      <c r="F225" s="110"/>
      <c r="G225" s="110"/>
      <c r="H225" s="110"/>
      <c r="I225" s="110"/>
      <c r="J225" s="110"/>
      <c r="K225" s="110"/>
      <c r="L225" s="110"/>
      <c r="M225" s="110"/>
      <c r="N225" s="110"/>
      <c r="O225" s="110"/>
      <c r="P225" s="110"/>
      <c r="Q225" s="110"/>
    </row>
    <row r="226" spans="3:17" ht="12.75">
      <c r="C226" s="46"/>
      <c r="D226" s="110"/>
      <c r="E226" s="110"/>
      <c r="F226" s="110"/>
      <c r="G226" s="110"/>
      <c r="H226" s="110"/>
      <c r="I226" s="110"/>
      <c r="J226" s="110"/>
      <c r="K226" s="110"/>
      <c r="L226" s="110"/>
      <c r="M226" s="110"/>
      <c r="N226" s="110"/>
      <c r="O226" s="110"/>
      <c r="P226" s="110"/>
      <c r="Q226" s="110"/>
    </row>
    <row r="227" spans="3:17" ht="12.75">
      <c r="C227" s="46"/>
      <c r="D227" s="110"/>
      <c r="E227" s="110"/>
      <c r="F227" s="110"/>
      <c r="G227" s="110"/>
      <c r="H227" s="110"/>
      <c r="I227" s="110"/>
      <c r="J227" s="110"/>
      <c r="K227" s="110"/>
      <c r="L227" s="110"/>
      <c r="M227" s="110"/>
      <c r="N227" s="110"/>
      <c r="O227" s="110"/>
      <c r="P227" s="110"/>
      <c r="Q227" s="110"/>
    </row>
    <row r="228" spans="3:17" ht="12.75">
      <c r="C228" s="46"/>
      <c r="D228" s="110"/>
      <c r="E228" s="110"/>
      <c r="F228" s="110"/>
      <c r="G228" s="110"/>
      <c r="H228" s="110"/>
      <c r="I228" s="110"/>
      <c r="J228" s="110"/>
      <c r="K228" s="110"/>
      <c r="L228" s="110"/>
      <c r="M228" s="110"/>
      <c r="N228" s="110"/>
      <c r="O228" s="110"/>
      <c r="P228" s="110"/>
      <c r="Q228" s="110"/>
    </row>
    <row r="229" spans="3:17" ht="12.75">
      <c r="C229" s="46"/>
      <c r="D229" s="110"/>
      <c r="E229" s="110"/>
      <c r="F229" s="110"/>
      <c r="G229" s="110"/>
      <c r="H229" s="110"/>
      <c r="I229" s="110"/>
      <c r="J229" s="110"/>
      <c r="K229" s="110"/>
      <c r="L229" s="110"/>
      <c r="M229" s="110"/>
      <c r="N229" s="110"/>
      <c r="O229" s="110"/>
      <c r="P229" s="110"/>
      <c r="Q229" s="110"/>
    </row>
    <row r="230" spans="3:17" ht="12.75">
      <c r="C230" s="46"/>
      <c r="D230" s="110"/>
      <c r="E230" s="110"/>
      <c r="F230" s="110"/>
      <c r="G230" s="110"/>
      <c r="H230" s="110"/>
      <c r="I230" s="110"/>
      <c r="J230" s="110"/>
      <c r="K230" s="110"/>
      <c r="L230" s="110"/>
      <c r="M230" s="110"/>
      <c r="N230" s="110"/>
      <c r="O230" s="110"/>
      <c r="P230" s="110"/>
      <c r="Q230" s="110"/>
    </row>
    <row r="231" spans="3:17" ht="12.75">
      <c r="C231" s="46"/>
      <c r="D231" s="110"/>
      <c r="E231" s="110"/>
      <c r="F231" s="110"/>
      <c r="G231" s="110"/>
      <c r="H231" s="110"/>
      <c r="I231" s="110"/>
      <c r="J231" s="110"/>
      <c r="K231" s="110"/>
      <c r="L231" s="110"/>
      <c r="M231" s="110"/>
      <c r="N231" s="110"/>
      <c r="O231" s="110"/>
      <c r="P231" s="110"/>
      <c r="Q231" s="110"/>
    </row>
    <row r="232" spans="3:17" ht="12.75">
      <c r="C232" s="46"/>
      <c r="D232" s="110"/>
      <c r="E232" s="110"/>
      <c r="F232" s="110"/>
      <c r="G232" s="110"/>
      <c r="H232" s="110"/>
      <c r="I232" s="110"/>
      <c r="J232" s="110"/>
      <c r="K232" s="110"/>
      <c r="L232" s="110"/>
      <c r="M232" s="110"/>
      <c r="N232" s="110"/>
      <c r="O232" s="110"/>
      <c r="P232" s="110"/>
      <c r="Q232" s="110"/>
    </row>
    <row r="233" spans="3:17" ht="12.75">
      <c r="C233" s="46"/>
      <c r="D233" s="110"/>
      <c r="E233" s="110"/>
      <c r="F233" s="110"/>
      <c r="G233" s="110"/>
      <c r="H233" s="110"/>
      <c r="I233" s="110"/>
      <c r="J233" s="110"/>
      <c r="K233" s="110"/>
      <c r="L233" s="110"/>
      <c r="M233" s="110"/>
      <c r="N233" s="110"/>
      <c r="O233" s="110"/>
      <c r="P233" s="110"/>
      <c r="Q233" s="110"/>
    </row>
    <row r="234" spans="3:17" ht="12.75">
      <c r="C234" s="46"/>
      <c r="D234" s="110"/>
      <c r="E234" s="110"/>
      <c r="F234" s="110"/>
      <c r="G234" s="110"/>
      <c r="H234" s="110"/>
      <c r="I234" s="110"/>
      <c r="J234" s="110"/>
      <c r="K234" s="110"/>
      <c r="L234" s="110"/>
      <c r="M234" s="110"/>
      <c r="N234" s="110"/>
      <c r="O234" s="110"/>
      <c r="P234" s="110"/>
      <c r="Q234" s="110"/>
    </row>
    <row r="235" spans="3:17" ht="12.75">
      <c r="C235" s="46"/>
      <c r="D235" s="110"/>
      <c r="E235" s="110"/>
      <c r="F235" s="110"/>
      <c r="G235" s="110"/>
      <c r="H235" s="110"/>
      <c r="I235" s="110"/>
      <c r="J235" s="110"/>
      <c r="K235" s="110"/>
      <c r="L235" s="110"/>
      <c r="M235" s="110"/>
      <c r="N235" s="110"/>
      <c r="O235" s="110"/>
      <c r="P235" s="110"/>
      <c r="Q235" s="110"/>
    </row>
    <row r="236" spans="3:17" ht="12.75">
      <c r="C236" s="46"/>
      <c r="D236" s="110"/>
      <c r="E236" s="110"/>
      <c r="F236" s="110"/>
      <c r="G236" s="110"/>
      <c r="H236" s="110"/>
      <c r="I236" s="110"/>
      <c r="J236" s="110"/>
      <c r="K236" s="110"/>
      <c r="L236" s="110"/>
      <c r="M236" s="110"/>
      <c r="N236" s="110"/>
      <c r="O236" s="110"/>
      <c r="P236" s="110"/>
      <c r="Q236" s="110"/>
    </row>
    <row r="237" spans="3:17" ht="12.75">
      <c r="C237" s="46"/>
      <c r="D237" s="110"/>
      <c r="E237" s="110"/>
      <c r="F237" s="110"/>
      <c r="G237" s="110"/>
      <c r="H237" s="110"/>
      <c r="I237" s="110"/>
      <c r="J237" s="110"/>
      <c r="K237" s="110"/>
      <c r="L237" s="110"/>
      <c r="M237" s="110"/>
      <c r="N237" s="110"/>
      <c r="O237" s="110"/>
      <c r="P237" s="110"/>
      <c r="Q237" s="110"/>
    </row>
    <row r="238" spans="3:17" ht="12.75">
      <c r="C238" s="46"/>
      <c r="D238" s="110"/>
      <c r="E238" s="110"/>
      <c r="F238" s="110"/>
      <c r="G238" s="110"/>
      <c r="H238" s="110"/>
      <c r="I238" s="110"/>
      <c r="J238" s="110"/>
      <c r="K238" s="110"/>
      <c r="L238" s="110"/>
      <c r="M238" s="110"/>
      <c r="N238" s="110"/>
      <c r="O238" s="110"/>
      <c r="P238" s="110"/>
      <c r="Q238" s="110"/>
    </row>
    <row r="239" spans="3:17" ht="12.75">
      <c r="C239" s="46"/>
      <c r="D239" s="110"/>
      <c r="E239" s="110"/>
      <c r="F239" s="110"/>
      <c r="G239" s="110"/>
      <c r="H239" s="110"/>
      <c r="I239" s="110"/>
      <c r="J239" s="110"/>
      <c r="K239" s="110"/>
      <c r="L239" s="110"/>
      <c r="M239" s="110"/>
      <c r="N239" s="110"/>
      <c r="O239" s="110"/>
      <c r="P239" s="110"/>
      <c r="Q239" s="110"/>
    </row>
    <row r="240" spans="3:17" ht="12.75">
      <c r="C240" s="46"/>
      <c r="D240" s="110"/>
      <c r="E240" s="110"/>
      <c r="F240" s="110"/>
      <c r="G240" s="110"/>
      <c r="H240" s="110"/>
      <c r="I240" s="110"/>
      <c r="J240" s="110"/>
      <c r="K240" s="110"/>
      <c r="L240" s="110"/>
      <c r="M240" s="110"/>
      <c r="N240" s="110"/>
      <c r="O240" s="110"/>
      <c r="P240" s="110"/>
      <c r="Q240" s="110"/>
    </row>
    <row r="241" spans="3:17" ht="12.75">
      <c r="C241" s="46"/>
      <c r="D241" s="110"/>
      <c r="E241" s="110"/>
      <c r="F241" s="110"/>
      <c r="G241" s="110"/>
      <c r="H241" s="110"/>
      <c r="I241" s="110"/>
      <c r="J241" s="110"/>
      <c r="K241" s="110"/>
      <c r="L241" s="110"/>
      <c r="M241" s="110"/>
      <c r="N241" s="110"/>
      <c r="O241" s="110"/>
      <c r="P241" s="110"/>
      <c r="Q241" s="110"/>
    </row>
    <row r="242" spans="3:17" ht="12.75">
      <c r="C242" s="46"/>
      <c r="D242" s="110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110"/>
      <c r="P242" s="110"/>
      <c r="Q242" s="110"/>
    </row>
    <row r="243" spans="3:17" ht="12.75">
      <c r="C243" s="46"/>
      <c r="D243" s="110"/>
      <c r="E243" s="110"/>
      <c r="F243" s="110"/>
      <c r="G243" s="110"/>
      <c r="H243" s="110"/>
      <c r="I243" s="110"/>
      <c r="J243" s="110"/>
      <c r="K243" s="110"/>
      <c r="L243" s="110"/>
      <c r="M243" s="110"/>
      <c r="N243" s="110"/>
      <c r="O243" s="110"/>
      <c r="P243" s="110"/>
      <c r="Q243" s="110"/>
    </row>
    <row r="244" spans="3:17" ht="12.75">
      <c r="C244" s="46"/>
      <c r="D244" s="110"/>
      <c r="E244" s="110"/>
      <c r="F244" s="110"/>
      <c r="G244" s="110"/>
      <c r="H244" s="110"/>
      <c r="I244" s="110"/>
      <c r="J244" s="110"/>
      <c r="K244" s="110"/>
      <c r="L244" s="110"/>
      <c r="M244" s="110"/>
      <c r="N244" s="110"/>
      <c r="O244" s="110"/>
      <c r="P244" s="110"/>
      <c r="Q244" s="110"/>
    </row>
    <row r="245" spans="3:17" ht="12.75">
      <c r="C245" s="46"/>
      <c r="D245" s="110"/>
      <c r="E245" s="110"/>
      <c r="F245" s="110"/>
      <c r="G245" s="110"/>
      <c r="H245" s="110"/>
      <c r="I245" s="110"/>
      <c r="J245" s="110"/>
      <c r="K245" s="110"/>
      <c r="L245" s="110"/>
      <c r="M245" s="110"/>
      <c r="N245" s="110"/>
      <c r="O245" s="110"/>
      <c r="P245" s="110"/>
      <c r="Q245" s="110"/>
    </row>
    <row r="246" spans="3:17" ht="12.75">
      <c r="C246" s="46"/>
      <c r="D246" s="110"/>
      <c r="E246" s="110"/>
      <c r="F246" s="110"/>
      <c r="G246" s="110"/>
      <c r="H246" s="110"/>
      <c r="I246" s="110"/>
      <c r="J246" s="110"/>
      <c r="K246" s="110"/>
      <c r="L246" s="110"/>
      <c r="M246" s="110"/>
      <c r="N246" s="110"/>
      <c r="O246" s="110"/>
      <c r="P246" s="110"/>
      <c r="Q246" s="110"/>
    </row>
    <row r="247" spans="3:17" ht="12.75">
      <c r="C247" s="46"/>
      <c r="D247" s="110"/>
      <c r="E247" s="110"/>
      <c r="F247" s="110"/>
      <c r="G247" s="110"/>
      <c r="H247" s="110"/>
      <c r="I247" s="110"/>
      <c r="J247" s="110"/>
      <c r="K247" s="110"/>
      <c r="L247" s="110"/>
      <c r="M247" s="110"/>
      <c r="N247" s="110"/>
      <c r="O247" s="110"/>
      <c r="P247" s="110"/>
      <c r="Q247" s="110"/>
    </row>
    <row r="248" spans="3:17" ht="12.75">
      <c r="C248" s="46"/>
      <c r="D248" s="110"/>
      <c r="E248" s="110"/>
      <c r="F248" s="110"/>
      <c r="G248" s="110"/>
      <c r="H248" s="110"/>
      <c r="I248" s="110"/>
      <c r="J248" s="110"/>
      <c r="K248" s="110"/>
      <c r="L248" s="110"/>
      <c r="M248" s="110"/>
      <c r="N248" s="110"/>
      <c r="O248" s="110"/>
      <c r="P248" s="110"/>
      <c r="Q248" s="110"/>
    </row>
    <row r="249" spans="3:17" ht="12.75">
      <c r="C249" s="46"/>
      <c r="D249" s="110"/>
      <c r="E249" s="110"/>
      <c r="F249" s="110"/>
      <c r="G249" s="110"/>
      <c r="H249" s="110"/>
      <c r="I249" s="110"/>
      <c r="J249" s="110"/>
      <c r="K249" s="110"/>
      <c r="L249" s="110"/>
      <c r="M249" s="110"/>
      <c r="N249" s="110"/>
      <c r="O249" s="110"/>
      <c r="P249" s="110"/>
      <c r="Q249" s="110"/>
    </row>
    <row r="250" spans="3:17" ht="12.75">
      <c r="C250" s="46"/>
      <c r="D250" s="110"/>
      <c r="E250" s="110"/>
      <c r="F250" s="110"/>
      <c r="G250" s="110"/>
      <c r="H250" s="110"/>
      <c r="I250" s="110"/>
      <c r="J250" s="110"/>
      <c r="K250" s="110"/>
      <c r="L250" s="110"/>
      <c r="M250" s="110"/>
      <c r="N250" s="110"/>
      <c r="O250" s="110"/>
      <c r="P250" s="110"/>
      <c r="Q250" s="110"/>
    </row>
    <row r="251" spans="3:17" ht="12.75">
      <c r="C251" s="46"/>
      <c r="D251" s="110"/>
      <c r="E251" s="110"/>
      <c r="F251" s="110"/>
      <c r="G251" s="110"/>
      <c r="H251" s="110"/>
      <c r="I251" s="110"/>
      <c r="J251" s="110"/>
      <c r="K251" s="110"/>
      <c r="L251" s="110"/>
      <c r="M251" s="110"/>
      <c r="N251" s="110"/>
      <c r="O251" s="110"/>
      <c r="P251" s="110"/>
      <c r="Q251" s="110"/>
    </row>
    <row r="252" spans="3:17" ht="12.75">
      <c r="C252" s="46"/>
      <c r="D252" s="110"/>
      <c r="E252" s="110"/>
      <c r="F252" s="110"/>
      <c r="G252" s="110"/>
      <c r="H252" s="110"/>
      <c r="I252" s="110"/>
      <c r="J252" s="110"/>
      <c r="K252" s="110"/>
      <c r="L252" s="110"/>
      <c r="M252" s="110"/>
      <c r="N252" s="110"/>
      <c r="O252" s="110"/>
      <c r="P252" s="110"/>
      <c r="Q252" s="110"/>
    </row>
    <row r="253" spans="3:17" ht="12.75">
      <c r="C253" s="46"/>
      <c r="D253" s="110"/>
      <c r="E253" s="110"/>
      <c r="F253" s="110"/>
      <c r="G253" s="110"/>
      <c r="H253" s="110"/>
      <c r="I253" s="110"/>
      <c r="J253" s="110"/>
      <c r="K253" s="110"/>
      <c r="L253" s="110"/>
      <c r="M253" s="110"/>
      <c r="N253" s="110"/>
      <c r="O253" s="110"/>
      <c r="P253" s="110"/>
      <c r="Q253" s="110"/>
    </row>
    <row r="254" spans="3:17" ht="12.75">
      <c r="C254" s="46"/>
      <c r="D254" s="110"/>
      <c r="E254" s="110"/>
      <c r="F254" s="110"/>
      <c r="G254" s="110"/>
      <c r="H254" s="110"/>
      <c r="I254" s="110"/>
      <c r="J254" s="110"/>
      <c r="K254" s="110"/>
      <c r="L254" s="110"/>
      <c r="M254" s="110"/>
      <c r="N254" s="110"/>
      <c r="O254" s="110"/>
      <c r="P254" s="110"/>
      <c r="Q254" s="110"/>
    </row>
    <row r="255" spans="3:17" ht="12.75">
      <c r="C255" s="46"/>
      <c r="D255" s="110"/>
      <c r="E255" s="110"/>
      <c r="F255" s="110"/>
      <c r="G255" s="110"/>
      <c r="H255" s="110"/>
      <c r="I255" s="110"/>
      <c r="J255" s="110"/>
      <c r="K255" s="110"/>
      <c r="L255" s="110"/>
      <c r="M255" s="110"/>
      <c r="N255" s="110"/>
      <c r="O255" s="110"/>
      <c r="P255" s="110"/>
      <c r="Q255" s="110"/>
    </row>
    <row r="256" spans="3:17" ht="12.75">
      <c r="C256" s="46"/>
      <c r="D256" s="110"/>
      <c r="E256" s="110"/>
      <c r="F256" s="110"/>
      <c r="G256" s="110"/>
      <c r="H256" s="110"/>
      <c r="I256" s="110"/>
      <c r="J256" s="110"/>
      <c r="K256" s="110"/>
      <c r="L256" s="110"/>
      <c r="M256" s="110"/>
      <c r="N256" s="110"/>
      <c r="O256" s="110"/>
      <c r="P256" s="110"/>
      <c r="Q256" s="110"/>
    </row>
    <row r="257" spans="3:17" ht="12.75">
      <c r="C257" s="46"/>
      <c r="D257" s="110"/>
      <c r="E257" s="110"/>
      <c r="F257" s="110"/>
      <c r="G257" s="110"/>
      <c r="H257" s="110"/>
      <c r="I257" s="110"/>
      <c r="J257" s="110"/>
      <c r="K257" s="110"/>
      <c r="L257" s="110"/>
      <c r="M257" s="110"/>
      <c r="N257" s="110"/>
      <c r="O257" s="110"/>
      <c r="P257" s="110"/>
      <c r="Q257" s="110"/>
    </row>
    <row r="258" spans="3:17" ht="12.75">
      <c r="C258" s="46"/>
      <c r="D258" s="110"/>
      <c r="E258" s="110"/>
      <c r="F258" s="110"/>
      <c r="G258" s="110"/>
      <c r="H258" s="110"/>
      <c r="I258" s="110"/>
      <c r="J258" s="110"/>
      <c r="K258" s="110"/>
      <c r="L258" s="110"/>
      <c r="M258" s="110"/>
      <c r="N258" s="110"/>
      <c r="O258" s="110"/>
      <c r="P258" s="110"/>
      <c r="Q258" s="110"/>
    </row>
    <row r="259" spans="3:17" ht="12.75">
      <c r="C259" s="46"/>
      <c r="D259" s="110"/>
      <c r="E259" s="110"/>
      <c r="F259" s="110"/>
      <c r="G259" s="110"/>
      <c r="H259" s="110"/>
      <c r="I259" s="110"/>
      <c r="J259" s="110"/>
      <c r="K259" s="110"/>
      <c r="L259" s="110"/>
      <c r="M259" s="110"/>
      <c r="N259" s="110"/>
      <c r="O259" s="110"/>
      <c r="P259" s="110"/>
      <c r="Q259" s="110"/>
    </row>
    <row r="260" spans="3:17" ht="12.75">
      <c r="C260" s="46"/>
      <c r="D260" s="110"/>
      <c r="E260" s="110"/>
      <c r="F260" s="110"/>
      <c r="G260" s="110"/>
      <c r="H260" s="110"/>
      <c r="I260" s="110"/>
      <c r="J260" s="110"/>
      <c r="K260" s="110"/>
      <c r="L260" s="110"/>
      <c r="M260" s="110"/>
      <c r="N260" s="110"/>
      <c r="O260" s="110"/>
      <c r="P260" s="110"/>
      <c r="Q260" s="110"/>
    </row>
    <row r="261" spans="3:17" ht="12.75">
      <c r="C261" s="46"/>
      <c r="D261" s="110"/>
      <c r="E261" s="110"/>
      <c r="F261" s="110"/>
      <c r="G261" s="110"/>
      <c r="H261" s="110"/>
      <c r="I261" s="110"/>
      <c r="J261" s="110"/>
      <c r="K261" s="110"/>
      <c r="L261" s="110"/>
      <c r="M261" s="110"/>
      <c r="N261" s="110"/>
      <c r="O261" s="110"/>
      <c r="P261" s="110"/>
      <c r="Q261" s="110"/>
    </row>
    <row r="262" spans="3:17" ht="12.75">
      <c r="C262" s="46"/>
      <c r="D262" s="110"/>
      <c r="E262" s="110"/>
      <c r="F262" s="110"/>
      <c r="G262" s="110"/>
      <c r="H262" s="110"/>
      <c r="I262" s="110"/>
      <c r="J262" s="110"/>
      <c r="K262" s="110"/>
      <c r="L262" s="110"/>
      <c r="M262" s="110"/>
      <c r="N262" s="110"/>
      <c r="O262" s="110"/>
      <c r="P262" s="110"/>
      <c r="Q262" s="110"/>
    </row>
    <row r="263" spans="3:17" ht="12.75">
      <c r="C263" s="46"/>
      <c r="D263" s="110"/>
      <c r="E263" s="110"/>
      <c r="F263" s="110"/>
      <c r="G263" s="110"/>
      <c r="H263" s="110"/>
      <c r="I263" s="110"/>
      <c r="J263" s="110"/>
      <c r="K263" s="110"/>
      <c r="L263" s="110"/>
      <c r="M263" s="110"/>
      <c r="N263" s="110"/>
      <c r="O263" s="110"/>
      <c r="P263" s="110"/>
      <c r="Q263" s="110"/>
    </row>
    <row r="264" spans="3:17" ht="12.75">
      <c r="C264" s="46"/>
      <c r="D264" s="110"/>
      <c r="E264" s="110"/>
      <c r="F264" s="110"/>
      <c r="G264" s="110"/>
      <c r="H264" s="110"/>
      <c r="I264" s="110"/>
      <c r="J264" s="110"/>
      <c r="K264" s="110"/>
      <c r="L264" s="110"/>
      <c r="M264" s="110"/>
      <c r="N264" s="110"/>
      <c r="O264" s="110"/>
      <c r="P264" s="110"/>
      <c r="Q264" s="110"/>
    </row>
    <row r="265" spans="3:17" ht="12.75">
      <c r="C265" s="46"/>
      <c r="D265" s="110"/>
      <c r="E265" s="110"/>
      <c r="F265" s="110"/>
      <c r="G265" s="110"/>
      <c r="H265" s="110"/>
      <c r="I265" s="110"/>
      <c r="J265" s="110"/>
      <c r="K265" s="110"/>
      <c r="L265" s="110"/>
      <c r="M265" s="110"/>
      <c r="N265" s="110"/>
      <c r="O265" s="110"/>
      <c r="P265" s="110"/>
      <c r="Q265" s="110"/>
    </row>
    <row r="266" spans="3:17" ht="12.75">
      <c r="C266" s="46"/>
      <c r="D266" s="110"/>
      <c r="E266" s="110"/>
      <c r="F266" s="110"/>
      <c r="G266" s="110"/>
      <c r="H266" s="110"/>
      <c r="I266" s="110"/>
      <c r="J266" s="110"/>
      <c r="K266" s="110"/>
      <c r="L266" s="110"/>
      <c r="M266" s="110"/>
      <c r="N266" s="110"/>
      <c r="O266" s="110"/>
      <c r="P266" s="110"/>
      <c r="Q266" s="110"/>
    </row>
    <row r="267" spans="3:17" ht="12.75">
      <c r="C267" s="46"/>
      <c r="D267" s="110"/>
      <c r="E267" s="110"/>
      <c r="F267" s="110"/>
      <c r="G267" s="110"/>
      <c r="H267" s="110"/>
      <c r="I267" s="110"/>
      <c r="J267" s="110"/>
      <c r="K267" s="110"/>
      <c r="L267" s="110"/>
      <c r="M267" s="110"/>
      <c r="N267" s="110"/>
      <c r="O267" s="110"/>
      <c r="P267" s="110"/>
      <c r="Q267" s="110"/>
    </row>
    <row r="268" spans="3:17" ht="12.75">
      <c r="C268" s="46"/>
      <c r="D268" s="110"/>
      <c r="E268" s="110"/>
      <c r="F268" s="110"/>
      <c r="G268" s="110"/>
      <c r="H268" s="110"/>
      <c r="I268" s="110"/>
      <c r="J268" s="110"/>
      <c r="K268" s="110"/>
      <c r="L268" s="110"/>
      <c r="M268" s="110"/>
      <c r="N268" s="110"/>
      <c r="O268" s="110"/>
      <c r="P268" s="110"/>
      <c r="Q268" s="110"/>
    </row>
    <row r="269" spans="3:17" ht="12.75">
      <c r="C269" s="46"/>
      <c r="D269" s="110"/>
      <c r="E269" s="110"/>
      <c r="F269" s="110"/>
      <c r="G269" s="110"/>
      <c r="H269" s="110"/>
      <c r="I269" s="110"/>
      <c r="J269" s="110"/>
      <c r="K269" s="110"/>
      <c r="L269" s="110"/>
      <c r="M269" s="110"/>
      <c r="N269" s="110"/>
      <c r="O269" s="110"/>
      <c r="P269" s="110"/>
      <c r="Q269" s="110"/>
    </row>
    <row r="270" spans="3:17" ht="12.75">
      <c r="C270" s="46"/>
      <c r="D270" s="110"/>
      <c r="E270" s="110"/>
      <c r="F270" s="110"/>
      <c r="G270" s="110"/>
      <c r="H270" s="110"/>
      <c r="I270" s="110"/>
      <c r="J270" s="110"/>
      <c r="K270" s="110"/>
      <c r="L270" s="110"/>
      <c r="M270" s="110"/>
      <c r="N270" s="110"/>
      <c r="O270" s="110"/>
      <c r="P270" s="110"/>
      <c r="Q270" s="110"/>
    </row>
    <row r="271" spans="3:17" ht="12.75">
      <c r="C271" s="46"/>
      <c r="D271" s="110"/>
      <c r="E271" s="110"/>
      <c r="F271" s="110"/>
      <c r="G271" s="110"/>
      <c r="H271" s="110"/>
      <c r="I271" s="110"/>
      <c r="J271" s="110"/>
      <c r="K271" s="110"/>
      <c r="L271" s="110"/>
      <c r="M271" s="110"/>
      <c r="N271" s="110"/>
      <c r="O271" s="110"/>
      <c r="P271" s="110"/>
      <c r="Q271" s="110"/>
    </row>
    <row r="272" spans="3:17" ht="12.75">
      <c r="C272" s="46"/>
      <c r="D272" s="110"/>
      <c r="E272" s="110"/>
      <c r="F272" s="110"/>
      <c r="G272" s="110"/>
      <c r="H272" s="110"/>
      <c r="I272" s="110"/>
      <c r="J272" s="110"/>
      <c r="K272" s="110"/>
      <c r="L272" s="110"/>
      <c r="M272" s="110"/>
      <c r="N272" s="110"/>
      <c r="O272" s="110"/>
      <c r="P272" s="110"/>
      <c r="Q272" s="110"/>
    </row>
    <row r="273" spans="3:17" ht="12.75">
      <c r="C273" s="46"/>
      <c r="D273" s="110"/>
      <c r="E273" s="110"/>
      <c r="F273" s="110"/>
      <c r="G273" s="110"/>
      <c r="H273" s="110"/>
      <c r="I273" s="110"/>
      <c r="J273" s="110"/>
      <c r="K273" s="110"/>
      <c r="L273" s="110"/>
      <c r="M273" s="110"/>
      <c r="N273" s="110"/>
      <c r="O273" s="110"/>
      <c r="P273" s="110"/>
      <c r="Q273" s="110"/>
    </row>
    <row r="274" spans="3:17" ht="12.75">
      <c r="C274" s="46"/>
      <c r="D274" s="110"/>
      <c r="E274" s="110"/>
      <c r="F274" s="110"/>
      <c r="G274" s="110"/>
      <c r="H274" s="110"/>
      <c r="I274" s="110"/>
      <c r="J274" s="110"/>
      <c r="K274" s="110"/>
      <c r="L274" s="110"/>
      <c r="M274" s="110"/>
      <c r="N274" s="110"/>
      <c r="O274" s="110"/>
      <c r="P274" s="110"/>
      <c r="Q274" s="110"/>
    </row>
    <row r="275" spans="3:17" ht="12.75">
      <c r="C275" s="46"/>
      <c r="D275" s="110"/>
      <c r="E275" s="110"/>
      <c r="F275" s="110"/>
      <c r="G275" s="110"/>
      <c r="H275" s="110"/>
      <c r="I275" s="110"/>
      <c r="J275" s="110"/>
      <c r="K275" s="110"/>
      <c r="L275" s="110"/>
      <c r="M275" s="110"/>
      <c r="N275" s="110"/>
      <c r="O275" s="110"/>
      <c r="P275" s="110"/>
      <c r="Q275" s="110"/>
    </row>
    <row r="276" spans="3:17" ht="12.75">
      <c r="C276" s="46"/>
      <c r="D276" s="110"/>
      <c r="E276" s="110"/>
      <c r="F276" s="110"/>
      <c r="G276" s="110"/>
      <c r="H276" s="110"/>
      <c r="I276" s="110"/>
      <c r="J276" s="110"/>
      <c r="K276" s="110"/>
      <c r="L276" s="110"/>
      <c r="M276" s="110"/>
      <c r="N276" s="110"/>
      <c r="O276" s="110"/>
      <c r="P276" s="110"/>
      <c r="Q276" s="110"/>
    </row>
    <row r="277" spans="3:17" ht="12.75">
      <c r="C277" s="46"/>
      <c r="D277" s="110"/>
      <c r="E277" s="110"/>
      <c r="F277" s="110"/>
      <c r="G277" s="110"/>
      <c r="H277" s="110"/>
      <c r="I277" s="110"/>
      <c r="J277" s="110"/>
      <c r="K277" s="110"/>
      <c r="L277" s="110"/>
      <c r="M277" s="110"/>
      <c r="N277" s="110"/>
      <c r="O277" s="110"/>
      <c r="P277" s="110"/>
      <c r="Q277" s="110"/>
    </row>
    <row r="278" spans="3:17" ht="12.75">
      <c r="C278" s="46"/>
      <c r="D278" s="110"/>
      <c r="E278" s="110"/>
      <c r="F278" s="110"/>
      <c r="G278" s="110"/>
      <c r="H278" s="110"/>
      <c r="I278" s="110"/>
      <c r="J278" s="110"/>
      <c r="K278" s="110"/>
      <c r="L278" s="110"/>
      <c r="M278" s="110"/>
      <c r="N278" s="110"/>
      <c r="O278" s="110"/>
      <c r="P278" s="110"/>
      <c r="Q278" s="110"/>
    </row>
    <row r="279" spans="3:17" ht="12.75">
      <c r="C279" s="46"/>
      <c r="D279" s="110"/>
      <c r="E279" s="110"/>
      <c r="F279" s="110"/>
      <c r="G279" s="110"/>
      <c r="H279" s="110"/>
      <c r="I279" s="110"/>
      <c r="J279" s="110"/>
      <c r="K279" s="110"/>
      <c r="L279" s="110"/>
      <c r="M279" s="110"/>
      <c r="N279" s="110"/>
      <c r="O279" s="110"/>
      <c r="P279" s="110"/>
      <c r="Q279" s="110"/>
    </row>
    <row r="280" spans="3:17" ht="12.75">
      <c r="C280" s="46"/>
      <c r="D280" s="110"/>
      <c r="E280" s="110"/>
      <c r="F280" s="110"/>
      <c r="G280" s="110"/>
      <c r="H280" s="110"/>
      <c r="I280" s="110"/>
      <c r="J280" s="110"/>
      <c r="K280" s="110"/>
      <c r="L280" s="110"/>
      <c r="M280" s="110"/>
      <c r="N280" s="110"/>
      <c r="O280" s="110"/>
      <c r="P280" s="110"/>
      <c r="Q280" s="110"/>
    </row>
    <row r="281" spans="3:17" ht="12.75">
      <c r="C281" s="46"/>
      <c r="D281" s="110"/>
      <c r="E281" s="110"/>
      <c r="F281" s="110"/>
      <c r="G281" s="110"/>
      <c r="H281" s="110"/>
      <c r="I281" s="110"/>
      <c r="J281" s="110"/>
      <c r="K281" s="110"/>
      <c r="L281" s="110"/>
      <c r="M281" s="110"/>
      <c r="N281" s="110"/>
      <c r="O281" s="110"/>
      <c r="P281" s="110"/>
      <c r="Q281" s="110"/>
    </row>
    <row r="282" spans="3:17" ht="12.75">
      <c r="C282" s="46"/>
      <c r="D282" s="110"/>
      <c r="E282" s="110"/>
      <c r="F282" s="110"/>
      <c r="G282" s="110"/>
      <c r="H282" s="110"/>
      <c r="I282" s="110"/>
      <c r="J282" s="110"/>
      <c r="K282" s="110"/>
      <c r="L282" s="110"/>
      <c r="M282" s="110"/>
      <c r="N282" s="110"/>
      <c r="O282" s="110"/>
      <c r="P282" s="110"/>
      <c r="Q282" s="110"/>
    </row>
    <row r="283" spans="3:17" ht="12.75">
      <c r="C283" s="46"/>
      <c r="D283" s="110"/>
      <c r="E283" s="110"/>
      <c r="F283" s="110"/>
      <c r="G283" s="110"/>
      <c r="H283" s="110"/>
      <c r="I283" s="110"/>
      <c r="J283" s="110"/>
      <c r="K283" s="110"/>
      <c r="L283" s="110"/>
      <c r="M283" s="110"/>
      <c r="N283" s="110"/>
      <c r="O283" s="110"/>
      <c r="P283" s="110"/>
      <c r="Q283" s="110"/>
    </row>
    <row r="284" spans="3:17" ht="12.75">
      <c r="C284" s="46"/>
      <c r="D284" s="110"/>
      <c r="E284" s="110"/>
      <c r="F284" s="110"/>
      <c r="G284" s="110"/>
      <c r="H284" s="110"/>
      <c r="I284" s="110"/>
      <c r="J284" s="110"/>
      <c r="K284" s="110"/>
      <c r="L284" s="110"/>
      <c r="M284" s="110"/>
      <c r="N284" s="110"/>
      <c r="O284" s="110"/>
      <c r="P284" s="110"/>
      <c r="Q284" s="110"/>
    </row>
    <row r="285" spans="3:17" ht="12.75">
      <c r="C285" s="46"/>
      <c r="D285" s="110"/>
      <c r="E285" s="110"/>
      <c r="F285" s="110"/>
      <c r="G285" s="110"/>
      <c r="H285" s="110"/>
      <c r="I285" s="110"/>
      <c r="J285" s="110"/>
      <c r="K285" s="110"/>
      <c r="L285" s="110"/>
      <c r="M285" s="110"/>
      <c r="N285" s="110"/>
      <c r="O285" s="110"/>
      <c r="P285" s="110"/>
      <c r="Q285" s="110"/>
    </row>
    <row r="286" spans="3:17" ht="12.75">
      <c r="C286" s="46"/>
      <c r="D286" s="110"/>
      <c r="E286" s="110"/>
      <c r="F286" s="110"/>
      <c r="G286" s="110"/>
      <c r="H286" s="110"/>
      <c r="I286" s="110"/>
      <c r="J286" s="110"/>
      <c r="K286" s="110"/>
      <c r="L286" s="110"/>
      <c r="M286" s="110"/>
      <c r="N286" s="110"/>
      <c r="O286" s="110"/>
      <c r="P286" s="110"/>
      <c r="Q286" s="110"/>
    </row>
    <row r="287" spans="3:17" ht="12.75">
      <c r="C287" s="46"/>
      <c r="D287" s="110"/>
      <c r="E287" s="110"/>
      <c r="F287" s="110"/>
      <c r="G287" s="110"/>
      <c r="H287" s="110"/>
      <c r="I287" s="110"/>
      <c r="J287" s="110"/>
      <c r="K287" s="110"/>
      <c r="L287" s="110"/>
      <c r="M287" s="110"/>
      <c r="N287" s="110"/>
      <c r="O287" s="110"/>
      <c r="P287" s="110"/>
      <c r="Q287" s="110"/>
    </row>
    <row r="288" spans="3:17" ht="12.75">
      <c r="C288" s="46"/>
      <c r="D288" s="110"/>
      <c r="E288" s="110"/>
      <c r="F288" s="110"/>
      <c r="G288" s="110"/>
      <c r="H288" s="110"/>
      <c r="I288" s="110"/>
      <c r="J288" s="110"/>
      <c r="K288" s="110"/>
      <c r="L288" s="110"/>
      <c r="M288" s="110"/>
      <c r="N288" s="110"/>
      <c r="O288" s="110"/>
      <c r="P288" s="110"/>
      <c r="Q288" s="110"/>
    </row>
    <row r="289" spans="3:17" ht="12.75">
      <c r="C289" s="46"/>
      <c r="D289" s="110"/>
      <c r="E289" s="110"/>
      <c r="F289" s="110"/>
      <c r="G289" s="110"/>
      <c r="H289" s="110"/>
      <c r="I289" s="110"/>
      <c r="J289" s="110"/>
      <c r="K289" s="110"/>
      <c r="L289" s="110"/>
      <c r="M289" s="110"/>
      <c r="N289" s="110"/>
      <c r="O289" s="110"/>
      <c r="P289" s="110"/>
      <c r="Q289" s="110"/>
    </row>
    <row r="290" spans="3:17" ht="12.75">
      <c r="C290" s="46"/>
      <c r="D290" s="110"/>
      <c r="E290" s="110"/>
      <c r="F290" s="110"/>
      <c r="G290" s="110"/>
      <c r="H290" s="110"/>
      <c r="I290" s="110"/>
      <c r="J290" s="110"/>
      <c r="K290" s="110"/>
      <c r="L290" s="110"/>
      <c r="M290" s="110"/>
      <c r="N290" s="110"/>
      <c r="O290" s="110"/>
      <c r="P290" s="110"/>
      <c r="Q290" s="110"/>
    </row>
    <row r="291" spans="3:17" ht="12.75">
      <c r="C291" s="46"/>
      <c r="D291" s="110"/>
      <c r="E291" s="110"/>
      <c r="F291" s="110"/>
      <c r="G291" s="110"/>
      <c r="H291" s="110"/>
      <c r="I291" s="110"/>
      <c r="J291" s="110"/>
      <c r="K291" s="110"/>
      <c r="L291" s="110"/>
      <c r="M291" s="110"/>
      <c r="N291" s="110"/>
      <c r="O291" s="110"/>
      <c r="P291" s="110"/>
      <c r="Q291" s="110"/>
    </row>
    <row r="292" spans="3:17" ht="12.75">
      <c r="C292" s="46"/>
      <c r="D292" s="110"/>
      <c r="E292" s="110"/>
      <c r="F292" s="110"/>
      <c r="G292" s="110"/>
      <c r="H292" s="110"/>
      <c r="I292" s="110"/>
      <c r="J292" s="110"/>
      <c r="K292" s="110"/>
      <c r="L292" s="110"/>
      <c r="M292" s="110"/>
      <c r="N292" s="110"/>
      <c r="O292" s="110"/>
      <c r="P292" s="110"/>
      <c r="Q292" s="110"/>
    </row>
    <row r="293" spans="3:17" ht="12.75">
      <c r="C293" s="46"/>
      <c r="D293" s="110"/>
      <c r="E293" s="110"/>
      <c r="F293" s="110"/>
      <c r="G293" s="110"/>
      <c r="H293" s="110"/>
      <c r="I293" s="110"/>
      <c r="J293" s="110"/>
      <c r="K293" s="110"/>
      <c r="L293" s="110"/>
      <c r="M293" s="110"/>
      <c r="N293" s="110"/>
      <c r="O293" s="110"/>
      <c r="P293" s="110"/>
      <c r="Q293" s="110"/>
    </row>
    <row r="294" spans="3:17" ht="12.75">
      <c r="C294" s="46"/>
      <c r="D294" s="110"/>
      <c r="E294" s="110"/>
      <c r="F294" s="110"/>
      <c r="G294" s="110"/>
      <c r="H294" s="110"/>
      <c r="I294" s="110"/>
      <c r="J294" s="110"/>
      <c r="K294" s="110"/>
      <c r="L294" s="110"/>
      <c r="M294" s="110"/>
      <c r="N294" s="110"/>
      <c r="O294" s="110"/>
      <c r="P294" s="110"/>
      <c r="Q294" s="110"/>
    </row>
    <row r="295" spans="3:17" ht="12.75">
      <c r="C295" s="46"/>
      <c r="D295" s="110"/>
      <c r="E295" s="110"/>
      <c r="F295" s="110"/>
      <c r="G295" s="110"/>
      <c r="H295" s="110"/>
      <c r="I295" s="110"/>
      <c r="J295" s="110"/>
      <c r="K295" s="110"/>
      <c r="L295" s="110"/>
      <c r="M295" s="110"/>
      <c r="N295" s="110"/>
      <c r="O295" s="110"/>
      <c r="P295" s="110"/>
      <c r="Q295" s="110"/>
    </row>
    <row r="296" spans="3:17" ht="12.75">
      <c r="C296" s="46"/>
      <c r="D296" s="110"/>
      <c r="E296" s="110"/>
      <c r="F296" s="110"/>
      <c r="G296" s="110"/>
      <c r="H296" s="110"/>
      <c r="I296" s="110"/>
      <c r="J296" s="110"/>
      <c r="K296" s="110"/>
      <c r="L296" s="110"/>
      <c r="M296" s="110"/>
      <c r="N296" s="110"/>
      <c r="O296" s="110"/>
      <c r="P296" s="110"/>
      <c r="Q296" s="110"/>
    </row>
    <row r="297" spans="3:17" ht="12.75">
      <c r="C297" s="46"/>
      <c r="D297" s="110"/>
      <c r="E297" s="110"/>
      <c r="F297" s="110"/>
      <c r="G297" s="110"/>
      <c r="H297" s="110"/>
      <c r="I297" s="110"/>
      <c r="J297" s="110"/>
      <c r="K297" s="110"/>
      <c r="L297" s="110"/>
      <c r="M297" s="110"/>
      <c r="N297" s="110"/>
      <c r="O297" s="110"/>
      <c r="P297" s="110"/>
      <c r="Q297" s="110"/>
    </row>
    <row r="298" spans="3:17" ht="12.75">
      <c r="C298" s="46"/>
      <c r="D298" s="110"/>
      <c r="E298" s="110"/>
      <c r="F298" s="110"/>
      <c r="G298" s="110"/>
      <c r="H298" s="110"/>
      <c r="I298" s="110"/>
      <c r="J298" s="110"/>
      <c r="K298" s="110"/>
      <c r="L298" s="110"/>
      <c r="M298" s="110"/>
      <c r="N298" s="110"/>
      <c r="O298" s="110"/>
      <c r="P298" s="110"/>
      <c r="Q298" s="110"/>
    </row>
    <row r="299" spans="3:17" ht="12.75">
      <c r="C299" s="46"/>
      <c r="D299" s="110"/>
      <c r="E299" s="110"/>
      <c r="F299" s="110"/>
      <c r="G299" s="110"/>
      <c r="H299" s="110"/>
      <c r="I299" s="110"/>
      <c r="J299" s="110"/>
      <c r="K299" s="110"/>
      <c r="L299" s="110"/>
      <c r="M299" s="110"/>
      <c r="N299" s="110"/>
      <c r="O299" s="110"/>
      <c r="P299" s="110"/>
      <c r="Q299" s="110"/>
    </row>
    <row r="300" spans="3:17" ht="12.75">
      <c r="C300" s="46"/>
      <c r="D300" s="110"/>
      <c r="E300" s="110"/>
      <c r="F300" s="110"/>
      <c r="G300" s="110"/>
      <c r="H300" s="110"/>
      <c r="I300" s="110"/>
      <c r="J300" s="110"/>
      <c r="K300" s="110"/>
      <c r="L300" s="110"/>
      <c r="M300" s="110"/>
      <c r="N300" s="110"/>
      <c r="O300" s="110"/>
      <c r="P300" s="110"/>
      <c r="Q300" s="110"/>
    </row>
    <row r="301" spans="3:17" ht="12.75">
      <c r="C301" s="46"/>
      <c r="D301" s="110"/>
      <c r="E301" s="110"/>
      <c r="F301" s="110"/>
      <c r="G301" s="110"/>
      <c r="H301" s="110"/>
      <c r="I301" s="110"/>
      <c r="J301" s="110"/>
      <c r="K301" s="110"/>
      <c r="L301" s="110"/>
      <c r="M301" s="110"/>
      <c r="N301" s="110"/>
      <c r="O301" s="110"/>
      <c r="P301" s="110"/>
      <c r="Q301" s="110"/>
    </row>
    <row r="302" spans="3:17" ht="12.75">
      <c r="C302" s="46"/>
      <c r="D302" s="110"/>
      <c r="E302" s="110"/>
      <c r="F302" s="110"/>
      <c r="G302" s="110"/>
      <c r="H302" s="110"/>
      <c r="I302" s="110"/>
      <c r="J302" s="110"/>
      <c r="K302" s="110"/>
      <c r="L302" s="110"/>
      <c r="M302" s="110"/>
      <c r="N302" s="110"/>
      <c r="O302" s="110"/>
      <c r="P302" s="110"/>
      <c r="Q302" s="110"/>
    </row>
    <row r="303" spans="3:17" ht="12.75">
      <c r="C303" s="46"/>
      <c r="D303" s="110"/>
      <c r="E303" s="110"/>
      <c r="F303" s="110"/>
      <c r="G303" s="110"/>
      <c r="H303" s="110"/>
      <c r="I303" s="110"/>
      <c r="J303" s="110"/>
      <c r="K303" s="110"/>
      <c r="L303" s="110"/>
      <c r="M303" s="110"/>
      <c r="N303" s="110"/>
      <c r="O303" s="110"/>
      <c r="P303" s="110"/>
      <c r="Q303" s="110"/>
    </row>
    <row r="304" spans="3:17" ht="12.75">
      <c r="C304" s="46"/>
      <c r="D304" s="110"/>
      <c r="E304" s="110"/>
      <c r="F304" s="110"/>
      <c r="G304" s="110"/>
      <c r="H304" s="110"/>
      <c r="I304" s="110"/>
      <c r="J304" s="110"/>
      <c r="K304" s="110"/>
      <c r="L304" s="110"/>
      <c r="M304" s="110"/>
      <c r="N304" s="110"/>
      <c r="O304" s="110"/>
      <c r="P304" s="110"/>
      <c r="Q304" s="110"/>
    </row>
    <row r="305" spans="3:17" ht="12.75">
      <c r="C305" s="46"/>
      <c r="D305" s="110"/>
      <c r="E305" s="110"/>
      <c r="F305" s="110"/>
      <c r="G305" s="110"/>
      <c r="H305" s="110"/>
      <c r="I305" s="110"/>
      <c r="J305" s="110"/>
      <c r="K305" s="110"/>
      <c r="L305" s="110"/>
      <c r="M305" s="110"/>
      <c r="N305" s="110"/>
      <c r="O305" s="110"/>
      <c r="P305" s="110"/>
      <c r="Q305" s="110"/>
    </row>
    <row r="306" spans="3:17" ht="12.75">
      <c r="C306" s="46"/>
      <c r="D306" s="110"/>
      <c r="E306" s="110"/>
      <c r="F306" s="110"/>
      <c r="G306" s="110"/>
      <c r="H306" s="110"/>
      <c r="I306" s="110"/>
      <c r="J306" s="110"/>
      <c r="K306" s="110"/>
      <c r="L306" s="110"/>
      <c r="M306" s="110"/>
      <c r="N306" s="110"/>
      <c r="O306" s="110"/>
      <c r="P306" s="110"/>
      <c r="Q306" s="110"/>
    </row>
    <row r="307" spans="3:17" ht="12.75">
      <c r="C307" s="46"/>
      <c r="D307" s="110"/>
      <c r="E307" s="110"/>
      <c r="F307" s="110"/>
      <c r="G307" s="110"/>
      <c r="H307" s="110"/>
      <c r="I307" s="110"/>
      <c r="J307" s="110"/>
      <c r="K307" s="110"/>
      <c r="L307" s="110"/>
      <c r="M307" s="110"/>
      <c r="N307" s="110"/>
      <c r="O307" s="110"/>
      <c r="P307" s="110"/>
      <c r="Q307" s="110"/>
    </row>
    <row r="308" spans="3:17" ht="12.75">
      <c r="C308" s="46"/>
      <c r="D308" s="110"/>
      <c r="E308" s="110"/>
      <c r="F308" s="110"/>
      <c r="G308" s="110"/>
      <c r="H308" s="110"/>
      <c r="I308" s="110"/>
      <c r="J308" s="110"/>
      <c r="K308" s="110"/>
      <c r="L308" s="110"/>
      <c r="M308" s="110"/>
      <c r="N308" s="110"/>
      <c r="O308" s="110"/>
      <c r="P308" s="110"/>
      <c r="Q308" s="110"/>
    </row>
    <row r="309" spans="3:17" ht="12.75">
      <c r="C309" s="46"/>
      <c r="D309" s="110"/>
      <c r="E309" s="110"/>
      <c r="F309" s="110"/>
      <c r="G309" s="110"/>
      <c r="H309" s="110"/>
      <c r="I309" s="110"/>
      <c r="J309" s="110"/>
      <c r="K309" s="110"/>
      <c r="L309" s="110"/>
      <c r="M309" s="110"/>
      <c r="N309" s="110"/>
      <c r="O309" s="110"/>
      <c r="P309" s="110"/>
      <c r="Q309" s="110"/>
    </row>
    <row r="310" spans="3:17" ht="12.75">
      <c r="C310" s="46"/>
      <c r="D310" s="110"/>
      <c r="E310" s="110"/>
      <c r="F310" s="110"/>
      <c r="G310" s="110"/>
      <c r="H310" s="110"/>
      <c r="I310" s="110"/>
      <c r="J310" s="110"/>
      <c r="K310" s="110"/>
      <c r="L310" s="110"/>
      <c r="M310" s="110"/>
      <c r="N310" s="110"/>
      <c r="O310" s="110"/>
      <c r="P310" s="110"/>
      <c r="Q310" s="110"/>
    </row>
    <row r="311" spans="3:17" ht="12.75">
      <c r="C311" s="46"/>
      <c r="D311" s="110"/>
      <c r="E311" s="110"/>
      <c r="F311" s="110"/>
      <c r="G311" s="110"/>
      <c r="H311" s="110"/>
      <c r="I311" s="110"/>
      <c r="J311" s="110"/>
      <c r="K311" s="110"/>
      <c r="L311" s="110"/>
      <c r="M311" s="110"/>
      <c r="N311" s="110"/>
      <c r="O311" s="110"/>
      <c r="P311" s="110"/>
      <c r="Q311" s="110"/>
    </row>
    <row r="312" spans="3:17" ht="12.75">
      <c r="C312" s="46"/>
      <c r="D312" s="110"/>
      <c r="E312" s="110"/>
      <c r="F312" s="110"/>
      <c r="G312" s="110"/>
      <c r="H312" s="110"/>
      <c r="I312" s="110"/>
      <c r="J312" s="110"/>
      <c r="K312" s="110"/>
      <c r="L312" s="110"/>
      <c r="M312" s="110"/>
      <c r="N312" s="110"/>
      <c r="O312" s="110"/>
      <c r="P312" s="110"/>
      <c r="Q312" s="110"/>
    </row>
    <row r="313" spans="3:17" ht="12.75">
      <c r="C313" s="46"/>
      <c r="D313" s="110"/>
      <c r="E313" s="110"/>
      <c r="F313" s="110"/>
      <c r="G313" s="110"/>
      <c r="H313" s="110"/>
      <c r="I313" s="110"/>
      <c r="J313" s="110"/>
      <c r="K313" s="110"/>
      <c r="L313" s="110"/>
      <c r="M313" s="110"/>
      <c r="N313" s="110"/>
      <c r="O313" s="110"/>
      <c r="P313" s="110"/>
      <c r="Q313" s="110"/>
    </row>
    <row r="314" spans="3:17" ht="12.75">
      <c r="C314" s="46"/>
      <c r="D314" s="110"/>
      <c r="E314" s="110"/>
      <c r="F314" s="110"/>
      <c r="G314" s="110"/>
      <c r="H314" s="110"/>
      <c r="I314" s="110"/>
      <c r="J314" s="110"/>
      <c r="K314" s="110"/>
      <c r="L314" s="110"/>
      <c r="M314" s="110"/>
      <c r="N314" s="110"/>
      <c r="O314" s="110"/>
      <c r="P314" s="110"/>
      <c r="Q314" s="110"/>
    </row>
    <row r="315" spans="3:17" ht="12.75">
      <c r="C315" s="46"/>
      <c r="D315" s="110"/>
      <c r="E315" s="110"/>
      <c r="F315" s="110"/>
      <c r="G315" s="110"/>
      <c r="H315" s="110"/>
      <c r="I315" s="110"/>
      <c r="J315" s="110"/>
      <c r="K315" s="110"/>
      <c r="L315" s="110"/>
      <c r="M315" s="110"/>
      <c r="N315" s="110"/>
      <c r="O315" s="110"/>
      <c r="P315" s="110"/>
      <c r="Q315" s="110"/>
    </row>
    <row r="316" spans="3:17" ht="12.75">
      <c r="C316" s="46"/>
      <c r="D316" s="110"/>
      <c r="E316" s="110"/>
      <c r="F316" s="110"/>
      <c r="G316" s="110"/>
      <c r="H316" s="110"/>
      <c r="I316" s="110"/>
      <c r="J316" s="110"/>
      <c r="K316" s="110"/>
      <c r="L316" s="110"/>
      <c r="M316" s="110"/>
      <c r="N316" s="110"/>
      <c r="O316" s="110"/>
      <c r="P316" s="110"/>
      <c r="Q316" s="110"/>
    </row>
    <row r="317" spans="3:17" ht="12.75">
      <c r="C317" s="46"/>
      <c r="D317" s="110"/>
      <c r="E317" s="110"/>
      <c r="F317" s="110"/>
      <c r="G317" s="110"/>
      <c r="H317" s="110"/>
      <c r="I317" s="110"/>
      <c r="J317" s="110"/>
      <c r="K317" s="110"/>
      <c r="L317" s="110"/>
      <c r="M317" s="110"/>
      <c r="N317" s="110"/>
      <c r="O317" s="110"/>
      <c r="P317" s="110"/>
      <c r="Q317" s="110"/>
    </row>
    <row r="318" spans="3:17" ht="12.75">
      <c r="C318" s="46"/>
      <c r="D318" s="110"/>
      <c r="E318" s="110"/>
      <c r="F318" s="110"/>
      <c r="G318" s="110"/>
      <c r="H318" s="110"/>
      <c r="I318" s="110"/>
      <c r="J318" s="110"/>
      <c r="K318" s="110"/>
      <c r="L318" s="110"/>
      <c r="M318" s="110"/>
      <c r="N318" s="110"/>
      <c r="O318" s="110"/>
      <c r="P318" s="110"/>
      <c r="Q318" s="110"/>
    </row>
    <row r="319" spans="3:17" ht="12.75">
      <c r="C319" s="46"/>
      <c r="D319" s="110"/>
      <c r="E319" s="110"/>
      <c r="F319" s="110"/>
      <c r="G319" s="110"/>
      <c r="H319" s="110"/>
      <c r="I319" s="110"/>
      <c r="J319" s="110"/>
      <c r="K319" s="110"/>
      <c r="L319" s="110"/>
      <c r="M319" s="110"/>
      <c r="N319" s="110"/>
      <c r="O319" s="110"/>
      <c r="P319" s="110"/>
      <c r="Q319" s="110"/>
    </row>
    <row r="320" spans="3:17" ht="12.75">
      <c r="C320" s="46"/>
      <c r="D320" s="110"/>
      <c r="E320" s="110"/>
      <c r="F320" s="110"/>
      <c r="G320" s="110"/>
      <c r="H320" s="110"/>
      <c r="I320" s="110"/>
      <c r="J320" s="110"/>
      <c r="K320" s="110"/>
      <c r="L320" s="110"/>
      <c r="M320" s="110"/>
      <c r="N320" s="110"/>
      <c r="O320" s="110"/>
      <c r="P320" s="110"/>
      <c r="Q320" s="110"/>
    </row>
    <row r="321" spans="3:17" ht="12.75">
      <c r="C321" s="46"/>
      <c r="D321" s="110"/>
      <c r="E321" s="110"/>
      <c r="F321" s="110"/>
      <c r="G321" s="110"/>
      <c r="H321" s="110"/>
      <c r="I321" s="110"/>
      <c r="J321" s="110"/>
      <c r="K321" s="110"/>
      <c r="L321" s="110"/>
      <c r="M321" s="110"/>
      <c r="N321" s="110"/>
      <c r="O321" s="110"/>
      <c r="P321" s="110"/>
      <c r="Q321" s="110"/>
    </row>
    <row r="322" spans="3:17" ht="12.75">
      <c r="C322" s="46"/>
      <c r="D322" s="110"/>
      <c r="E322" s="110"/>
      <c r="F322" s="110"/>
      <c r="G322" s="110"/>
      <c r="H322" s="110"/>
      <c r="I322" s="110"/>
      <c r="J322" s="110"/>
      <c r="K322" s="110"/>
      <c r="L322" s="110"/>
      <c r="M322" s="110"/>
      <c r="N322" s="110"/>
      <c r="O322" s="110"/>
      <c r="P322" s="110"/>
      <c r="Q322" s="110"/>
    </row>
    <row r="323" spans="3:17" ht="12.75">
      <c r="C323" s="46"/>
      <c r="D323" s="110"/>
      <c r="E323" s="110"/>
      <c r="F323" s="110"/>
      <c r="G323" s="110"/>
      <c r="H323" s="110"/>
      <c r="I323" s="110"/>
      <c r="J323" s="110"/>
      <c r="K323" s="110"/>
      <c r="L323" s="110"/>
      <c r="M323" s="110"/>
      <c r="N323" s="110"/>
      <c r="O323" s="110"/>
      <c r="P323" s="110"/>
      <c r="Q323" s="110"/>
    </row>
    <row r="324" spans="3:17" ht="12.75">
      <c r="C324" s="46"/>
      <c r="D324" s="110"/>
      <c r="E324" s="110"/>
      <c r="F324" s="110"/>
      <c r="G324" s="110"/>
      <c r="H324" s="110"/>
      <c r="I324" s="110"/>
      <c r="J324" s="110"/>
      <c r="K324" s="110"/>
      <c r="L324" s="110"/>
      <c r="M324" s="110"/>
      <c r="N324" s="110"/>
      <c r="O324" s="110"/>
      <c r="P324" s="110"/>
      <c r="Q324" s="110"/>
    </row>
    <row r="325" spans="3:17" ht="12.75">
      <c r="C325" s="46"/>
      <c r="D325" s="110"/>
      <c r="E325" s="110"/>
      <c r="F325" s="110"/>
      <c r="G325" s="110"/>
      <c r="H325" s="110"/>
      <c r="I325" s="110"/>
      <c r="J325" s="110"/>
      <c r="K325" s="110"/>
      <c r="L325" s="110"/>
      <c r="M325" s="110"/>
      <c r="N325" s="110"/>
      <c r="O325" s="110"/>
      <c r="P325" s="110"/>
      <c r="Q325" s="110"/>
    </row>
    <row r="326" spans="3:17" ht="12.75">
      <c r="C326" s="46"/>
      <c r="D326" s="110"/>
      <c r="E326" s="110"/>
      <c r="F326" s="110"/>
      <c r="G326" s="110"/>
      <c r="H326" s="110"/>
      <c r="I326" s="110"/>
      <c r="J326" s="110"/>
      <c r="K326" s="110"/>
      <c r="L326" s="110"/>
      <c r="M326" s="110"/>
      <c r="N326" s="110"/>
      <c r="O326" s="110"/>
      <c r="P326" s="110"/>
      <c r="Q326" s="110"/>
    </row>
    <row r="327" spans="3:17" ht="12.75">
      <c r="C327" s="46"/>
      <c r="D327" s="110"/>
      <c r="E327" s="110"/>
      <c r="F327" s="110"/>
      <c r="G327" s="110"/>
      <c r="H327" s="110"/>
      <c r="I327" s="110"/>
      <c r="J327" s="110"/>
      <c r="K327" s="110"/>
      <c r="L327" s="110"/>
      <c r="M327" s="110"/>
      <c r="N327" s="110"/>
      <c r="O327" s="110"/>
      <c r="P327" s="110"/>
      <c r="Q327" s="110"/>
    </row>
    <row r="328" spans="3:17" ht="12.75">
      <c r="C328" s="46"/>
      <c r="D328" s="110"/>
      <c r="E328" s="110"/>
      <c r="F328" s="110"/>
      <c r="G328" s="110"/>
      <c r="H328" s="110"/>
      <c r="I328" s="110"/>
      <c r="J328" s="110"/>
      <c r="K328" s="110"/>
      <c r="L328" s="110"/>
      <c r="M328" s="110"/>
      <c r="N328" s="110"/>
      <c r="O328" s="110"/>
      <c r="P328" s="110"/>
      <c r="Q328" s="110"/>
    </row>
    <row r="329" spans="3:17" ht="12.75">
      <c r="C329" s="46"/>
      <c r="D329" s="110"/>
      <c r="E329" s="110"/>
      <c r="F329" s="110"/>
      <c r="G329" s="110"/>
      <c r="H329" s="110"/>
      <c r="I329" s="110"/>
      <c r="J329" s="110"/>
      <c r="K329" s="110"/>
      <c r="L329" s="110"/>
      <c r="M329" s="110"/>
      <c r="N329" s="110"/>
      <c r="O329" s="110"/>
      <c r="P329" s="110"/>
      <c r="Q329" s="110"/>
    </row>
    <row r="330" spans="3:17" ht="12.75">
      <c r="C330" s="46"/>
      <c r="D330" s="110"/>
      <c r="E330" s="110"/>
      <c r="F330" s="110"/>
      <c r="G330" s="110"/>
      <c r="H330" s="110"/>
      <c r="I330" s="110"/>
      <c r="J330" s="110"/>
      <c r="K330" s="110"/>
      <c r="L330" s="110"/>
      <c r="M330" s="110"/>
      <c r="N330" s="110"/>
      <c r="O330" s="110"/>
      <c r="P330" s="110"/>
      <c r="Q330" s="110"/>
    </row>
    <row r="331" spans="3:17" ht="12.75">
      <c r="C331" s="46"/>
      <c r="D331" s="110"/>
      <c r="E331" s="110"/>
      <c r="F331" s="110"/>
      <c r="G331" s="110"/>
      <c r="H331" s="110"/>
      <c r="I331" s="110"/>
      <c r="J331" s="110"/>
      <c r="K331" s="110"/>
      <c r="L331" s="110"/>
      <c r="M331" s="110"/>
      <c r="N331" s="110"/>
      <c r="O331" s="110"/>
      <c r="P331" s="110"/>
      <c r="Q331" s="110"/>
    </row>
    <row r="332" spans="3:17" ht="12.75">
      <c r="C332" s="46"/>
      <c r="D332" s="110"/>
      <c r="E332" s="110"/>
      <c r="F332" s="110"/>
      <c r="G332" s="110"/>
      <c r="H332" s="110"/>
      <c r="I332" s="110"/>
      <c r="J332" s="110"/>
      <c r="K332" s="110"/>
      <c r="L332" s="110"/>
      <c r="M332" s="110"/>
      <c r="N332" s="110"/>
      <c r="O332" s="110"/>
      <c r="P332" s="110"/>
      <c r="Q332" s="110"/>
    </row>
    <row r="333" spans="3:17" ht="12.75">
      <c r="C333" s="46"/>
      <c r="D333" s="110"/>
      <c r="E333" s="110"/>
      <c r="F333" s="110"/>
      <c r="G333" s="110"/>
      <c r="H333" s="110"/>
      <c r="I333" s="110"/>
      <c r="J333" s="110"/>
      <c r="K333" s="110"/>
      <c r="L333" s="110"/>
      <c r="M333" s="110"/>
      <c r="N333" s="110"/>
      <c r="O333" s="110"/>
      <c r="P333" s="110"/>
      <c r="Q333" s="110"/>
    </row>
    <row r="334" spans="3:17" ht="12.75">
      <c r="C334" s="46"/>
      <c r="D334" s="110"/>
      <c r="E334" s="110"/>
      <c r="F334" s="110"/>
      <c r="G334" s="110"/>
      <c r="H334" s="110"/>
      <c r="I334" s="110"/>
      <c r="J334" s="110"/>
      <c r="K334" s="110"/>
      <c r="L334" s="110"/>
      <c r="M334" s="110"/>
      <c r="N334" s="110"/>
      <c r="O334" s="110"/>
      <c r="P334" s="110"/>
      <c r="Q334" s="110"/>
    </row>
    <row r="335" spans="3:17" ht="12.75">
      <c r="C335" s="46"/>
      <c r="D335" s="110"/>
      <c r="E335" s="110"/>
      <c r="F335" s="110"/>
      <c r="G335" s="110"/>
      <c r="H335" s="110"/>
      <c r="I335" s="110"/>
      <c r="J335" s="110"/>
      <c r="K335" s="110"/>
      <c r="L335" s="110"/>
      <c r="M335" s="110"/>
      <c r="N335" s="110"/>
      <c r="O335" s="110"/>
      <c r="P335" s="110"/>
      <c r="Q335" s="110"/>
    </row>
    <row r="336" spans="3:17" ht="12.75">
      <c r="C336" s="46"/>
      <c r="D336" s="110"/>
      <c r="E336" s="110"/>
      <c r="F336" s="110"/>
      <c r="G336" s="110"/>
      <c r="H336" s="110"/>
      <c r="I336" s="110"/>
      <c r="J336" s="110"/>
      <c r="K336" s="110"/>
      <c r="L336" s="110"/>
      <c r="M336" s="110"/>
      <c r="N336" s="110"/>
      <c r="O336" s="110"/>
      <c r="P336" s="110"/>
      <c r="Q336" s="110"/>
    </row>
    <row r="337" spans="3:17" ht="12.75">
      <c r="C337" s="46"/>
      <c r="D337" s="110"/>
      <c r="E337" s="110"/>
      <c r="F337" s="110"/>
      <c r="G337" s="110"/>
      <c r="H337" s="110"/>
      <c r="I337" s="110"/>
      <c r="J337" s="110"/>
      <c r="K337" s="110"/>
      <c r="L337" s="110"/>
      <c r="M337" s="110"/>
      <c r="N337" s="110"/>
      <c r="O337" s="110"/>
      <c r="P337" s="110"/>
      <c r="Q337" s="110"/>
    </row>
    <row r="338" spans="3:17" ht="12.75">
      <c r="C338" s="46"/>
      <c r="D338" s="110"/>
      <c r="E338" s="110"/>
      <c r="F338" s="110"/>
      <c r="G338" s="110"/>
      <c r="H338" s="110"/>
      <c r="I338" s="110"/>
      <c r="J338" s="110"/>
      <c r="K338" s="110"/>
      <c r="L338" s="110"/>
      <c r="M338" s="110"/>
      <c r="N338" s="110"/>
      <c r="O338" s="110"/>
      <c r="P338" s="110"/>
      <c r="Q338" s="110"/>
    </row>
    <row r="339" spans="3:17" ht="12.75">
      <c r="C339" s="46"/>
      <c r="D339" s="110"/>
      <c r="E339" s="110"/>
      <c r="F339" s="110"/>
      <c r="G339" s="110"/>
      <c r="H339" s="110"/>
      <c r="I339" s="110"/>
      <c r="J339" s="110"/>
      <c r="K339" s="110"/>
      <c r="L339" s="110"/>
      <c r="M339" s="110"/>
      <c r="N339" s="110"/>
      <c r="O339" s="110"/>
      <c r="P339" s="110"/>
      <c r="Q339" s="110"/>
    </row>
    <row r="340" spans="3:17" ht="12.75">
      <c r="C340" s="46"/>
      <c r="D340" s="110"/>
      <c r="E340" s="110"/>
      <c r="F340" s="110"/>
      <c r="G340" s="110"/>
      <c r="H340" s="110"/>
      <c r="I340" s="110"/>
      <c r="J340" s="110"/>
      <c r="K340" s="110"/>
      <c r="L340" s="110"/>
      <c r="M340" s="110"/>
      <c r="N340" s="110"/>
      <c r="O340" s="110"/>
      <c r="P340" s="110"/>
      <c r="Q340" s="110"/>
    </row>
    <row r="341" spans="3:17" ht="12.75">
      <c r="C341" s="46"/>
      <c r="D341" s="110"/>
      <c r="E341" s="110"/>
      <c r="F341" s="110"/>
      <c r="G341" s="110"/>
      <c r="H341" s="110"/>
      <c r="I341" s="110"/>
      <c r="J341" s="110"/>
      <c r="K341" s="110"/>
      <c r="L341" s="110"/>
      <c r="M341" s="110"/>
      <c r="N341" s="110"/>
      <c r="O341" s="110"/>
      <c r="P341" s="110"/>
      <c r="Q341" s="110"/>
    </row>
    <row r="342" spans="3:17" ht="12.75">
      <c r="C342" s="46"/>
      <c r="D342" s="110"/>
      <c r="E342" s="110"/>
      <c r="F342" s="110"/>
      <c r="G342" s="110"/>
      <c r="H342" s="110"/>
      <c r="I342" s="110"/>
      <c r="J342" s="110"/>
      <c r="K342" s="110"/>
      <c r="L342" s="110"/>
      <c r="M342" s="110"/>
      <c r="N342" s="110"/>
      <c r="O342" s="110"/>
      <c r="P342" s="110"/>
      <c r="Q342" s="110"/>
    </row>
    <row r="343" spans="3:17" ht="12.75">
      <c r="C343" s="46"/>
      <c r="D343" s="110"/>
      <c r="E343" s="110"/>
      <c r="F343" s="110"/>
      <c r="G343" s="110"/>
      <c r="H343" s="110"/>
      <c r="I343" s="110"/>
      <c r="J343" s="110"/>
      <c r="K343" s="110"/>
      <c r="L343" s="110"/>
      <c r="M343" s="110"/>
      <c r="N343" s="110"/>
      <c r="O343" s="110"/>
      <c r="P343" s="110"/>
      <c r="Q343" s="110"/>
    </row>
    <row r="344" spans="3:17" ht="12.75">
      <c r="C344" s="46"/>
      <c r="D344" s="110"/>
      <c r="E344" s="110"/>
      <c r="F344" s="110"/>
      <c r="G344" s="110"/>
      <c r="H344" s="110"/>
      <c r="I344" s="110"/>
      <c r="J344" s="110"/>
      <c r="K344" s="110"/>
      <c r="L344" s="110"/>
      <c r="M344" s="110"/>
      <c r="N344" s="110"/>
      <c r="O344" s="110"/>
      <c r="P344" s="110"/>
      <c r="Q344" s="110"/>
    </row>
    <row r="345" spans="3:17" ht="12.75">
      <c r="C345" s="46"/>
      <c r="D345" s="110"/>
      <c r="E345" s="110"/>
      <c r="F345" s="110"/>
      <c r="G345" s="110"/>
      <c r="H345" s="110"/>
      <c r="I345" s="110"/>
      <c r="J345" s="110"/>
      <c r="K345" s="110"/>
      <c r="L345" s="110"/>
      <c r="M345" s="110"/>
      <c r="N345" s="110"/>
      <c r="O345" s="110"/>
      <c r="P345" s="110"/>
      <c r="Q345" s="110"/>
    </row>
    <row r="346" spans="3:17" ht="12.75">
      <c r="C346" s="46"/>
      <c r="D346" s="110"/>
      <c r="E346" s="110"/>
      <c r="F346" s="110"/>
      <c r="G346" s="110"/>
      <c r="H346" s="110"/>
      <c r="I346" s="110"/>
      <c r="J346" s="110"/>
      <c r="K346" s="110"/>
      <c r="L346" s="110"/>
      <c r="M346" s="110"/>
      <c r="N346" s="110"/>
      <c r="O346" s="110"/>
      <c r="P346" s="110"/>
      <c r="Q346" s="110"/>
    </row>
    <row r="347" spans="3:17" ht="12.75">
      <c r="C347" s="46"/>
      <c r="D347" s="110"/>
      <c r="E347" s="110"/>
      <c r="F347" s="110"/>
      <c r="G347" s="110"/>
      <c r="H347" s="110"/>
      <c r="I347" s="110"/>
      <c r="J347" s="110"/>
      <c r="K347" s="110"/>
      <c r="L347" s="110"/>
      <c r="M347" s="110"/>
      <c r="N347" s="110"/>
      <c r="O347" s="110"/>
      <c r="P347" s="110"/>
      <c r="Q347" s="110"/>
    </row>
    <row r="348" spans="3:17" ht="12.75">
      <c r="C348" s="46"/>
      <c r="D348" s="110"/>
      <c r="E348" s="110"/>
      <c r="F348" s="110"/>
      <c r="G348" s="110"/>
      <c r="H348" s="110"/>
      <c r="I348" s="110"/>
      <c r="J348" s="110"/>
      <c r="K348" s="110"/>
      <c r="L348" s="110"/>
      <c r="M348" s="110"/>
      <c r="N348" s="110"/>
      <c r="O348" s="110"/>
      <c r="P348" s="110"/>
      <c r="Q348" s="110"/>
    </row>
    <row r="349" spans="3:17" ht="12.75">
      <c r="C349" s="46"/>
      <c r="D349" s="110"/>
      <c r="E349" s="110"/>
      <c r="F349" s="110"/>
      <c r="G349" s="110"/>
      <c r="H349" s="110"/>
      <c r="I349" s="110"/>
      <c r="J349" s="110"/>
      <c r="K349" s="110"/>
      <c r="L349" s="110"/>
      <c r="M349" s="110"/>
      <c r="N349" s="110"/>
      <c r="O349" s="110"/>
      <c r="P349" s="110"/>
      <c r="Q349" s="110"/>
    </row>
    <row r="350" spans="4:17" ht="12.75">
      <c r="D350" s="110"/>
      <c r="E350" s="110"/>
      <c r="F350" s="110"/>
      <c r="G350" s="110"/>
      <c r="H350" s="110"/>
      <c r="I350" s="110"/>
      <c r="J350" s="110"/>
      <c r="K350" s="110"/>
      <c r="L350" s="110"/>
      <c r="M350" s="110"/>
      <c r="N350" s="110"/>
      <c r="O350" s="110"/>
      <c r="P350" s="110"/>
      <c r="Q350" s="110"/>
    </row>
    <row r="351" spans="4:17" ht="12.75">
      <c r="D351" s="110"/>
      <c r="E351" s="110"/>
      <c r="F351" s="110"/>
      <c r="G351" s="110"/>
      <c r="H351" s="110"/>
      <c r="I351" s="110"/>
      <c r="J351" s="110"/>
      <c r="K351" s="110"/>
      <c r="L351" s="110"/>
      <c r="M351" s="110"/>
      <c r="N351" s="110"/>
      <c r="O351" s="110"/>
      <c r="P351" s="110"/>
      <c r="Q351" s="110"/>
    </row>
    <row r="352" spans="4:17" ht="12.75">
      <c r="D352" s="110"/>
      <c r="E352" s="110"/>
      <c r="F352" s="110"/>
      <c r="G352" s="110"/>
      <c r="H352" s="110"/>
      <c r="I352" s="110"/>
      <c r="J352" s="110"/>
      <c r="K352" s="110"/>
      <c r="L352" s="110"/>
      <c r="M352" s="110"/>
      <c r="N352" s="110"/>
      <c r="O352" s="110"/>
      <c r="P352" s="110"/>
      <c r="Q352" s="110"/>
    </row>
    <row r="353" spans="4:17" ht="12.75">
      <c r="D353" s="110"/>
      <c r="E353" s="110"/>
      <c r="F353" s="110"/>
      <c r="G353" s="110"/>
      <c r="H353" s="110"/>
      <c r="I353" s="110"/>
      <c r="J353" s="110"/>
      <c r="K353" s="110"/>
      <c r="L353" s="110"/>
      <c r="M353" s="110"/>
      <c r="N353" s="110"/>
      <c r="O353" s="110"/>
      <c r="P353" s="110"/>
      <c r="Q353" s="110"/>
    </row>
    <row r="354" spans="4:17" ht="12.75">
      <c r="D354" s="110"/>
      <c r="E354" s="110"/>
      <c r="F354" s="110"/>
      <c r="G354" s="110"/>
      <c r="H354" s="110"/>
      <c r="I354" s="110"/>
      <c r="J354" s="110"/>
      <c r="K354" s="110"/>
      <c r="L354" s="110"/>
      <c r="M354" s="110"/>
      <c r="N354" s="110"/>
      <c r="O354" s="110"/>
      <c r="P354" s="110"/>
      <c r="Q354" s="110"/>
    </row>
    <row r="355" spans="4:17" ht="12.75">
      <c r="D355" s="110"/>
      <c r="E355" s="110"/>
      <c r="F355" s="110"/>
      <c r="G355" s="110"/>
      <c r="H355" s="110"/>
      <c r="I355" s="110"/>
      <c r="J355" s="110"/>
      <c r="K355" s="110"/>
      <c r="L355" s="110"/>
      <c r="M355" s="110"/>
      <c r="N355" s="110"/>
      <c r="O355" s="110"/>
      <c r="P355" s="110"/>
      <c r="Q355" s="110"/>
    </row>
    <row r="356" spans="4:17" ht="12.75">
      <c r="D356" s="110"/>
      <c r="E356" s="110"/>
      <c r="F356" s="110"/>
      <c r="G356" s="110"/>
      <c r="H356" s="110"/>
      <c r="I356" s="110"/>
      <c r="J356" s="110"/>
      <c r="K356" s="110"/>
      <c r="L356" s="110"/>
      <c r="M356" s="110"/>
      <c r="N356" s="110"/>
      <c r="O356" s="110"/>
      <c r="P356" s="110"/>
      <c r="Q356" s="110"/>
    </row>
    <row r="357" spans="4:17" ht="12.75">
      <c r="D357" s="110"/>
      <c r="E357" s="110"/>
      <c r="F357" s="110"/>
      <c r="G357" s="110"/>
      <c r="H357" s="110"/>
      <c r="I357" s="110"/>
      <c r="J357" s="110"/>
      <c r="K357" s="110"/>
      <c r="L357" s="110"/>
      <c r="M357" s="110"/>
      <c r="N357" s="110"/>
      <c r="O357" s="110"/>
      <c r="P357" s="110"/>
      <c r="Q357" s="110"/>
    </row>
    <row r="358" spans="4:17" ht="12.75">
      <c r="D358" s="110"/>
      <c r="E358" s="110"/>
      <c r="F358" s="110"/>
      <c r="G358" s="110"/>
      <c r="H358" s="110"/>
      <c r="I358" s="110"/>
      <c r="J358" s="110"/>
      <c r="K358" s="110"/>
      <c r="L358" s="110"/>
      <c r="M358" s="110"/>
      <c r="N358" s="110"/>
      <c r="O358" s="110"/>
      <c r="P358" s="110"/>
      <c r="Q358" s="110"/>
    </row>
    <row r="359" spans="4:17" ht="12.75">
      <c r="D359" s="110"/>
      <c r="E359" s="110"/>
      <c r="F359" s="110"/>
      <c r="G359" s="110"/>
      <c r="H359" s="110"/>
      <c r="I359" s="110"/>
      <c r="J359" s="110"/>
      <c r="K359" s="110"/>
      <c r="L359" s="110"/>
      <c r="M359" s="110"/>
      <c r="N359" s="110"/>
      <c r="O359" s="110"/>
      <c r="P359" s="110"/>
      <c r="Q359" s="110"/>
    </row>
    <row r="360" spans="4:17" ht="12.75">
      <c r="D360" s="110"/>
      <c r="E360" s="110"/>
      <c r="F360" s="110"/>
      <c r="G360" s="110"/>
      <c r="H360" s="110"/>
      <c r="I360" s="110"/>
      <c r="J360" s="110"/>
      <c r="K360" s="110"/>
      <c r="L360" s="110"/>
      <c r="M360" s="110"/>
      <c r="N360" s="110"/>
      <c r="O360" s="110"/>
      <c r="P360" s="110"/>
      <c r="Q360" s="110"/>
    </row>
    <row r="361" spans="4:17" ht="12.75">
      <c r="D361" s="110"/>
      <c r="E361" s="110"/>
      <c r="F361" s="110"/>
      <c r="G361" s="110"/>
      <c r="H361" s="110"/>
      <c r="I361" s="110"/>
      <c r="J361" s="110"/>
      <c r="K361" s="110"/>
      <c r="L361" s="110"/>
      <c r="M361" s="110"/>
      <c r="N361" s="110"/>
      <c r="O361" s="110"/>
      <c r="P361" s="110"/>
      <c r="Q361" s="110"/>
    </row>
    <row r="362" spans="4:17" ht="12.75">
      <c r="D362" s="110"/>
      <c r="E362" s="110"/>
      <c r="F362" s="110"/>
      <c r="G362" s="110"/>
      <c r="H362" s="110"/>
      <c r="I362" s="110"/>
      <c r="J362" s="110"/>
      <c r="K362" s="110"/>
      <c r="L362" s="110"/>
      <c r="M362" s="110"/>
      <c r="N362" s="110"/>
      <c r="O362" s="110"/>
      <c r="P362" s="110"/>
      <c r="Q362" s="110"/>
    </row>
    <row r="363" spans="4:17" ht="12.75">
      <c r="D363" s="110"/>
      <c r="E363" s="110"/>
      <c r="F363" s="110"/>
      <c r="G363" s="110"/>
      <c r="H363" s="110"/>
      <c r="I363" s="110"/>
      <c r="J363" s="110"/>
      <c r="K363" s="110"/>
      <c r="L363" s="110"/>
      <c r="M363" s="110"/>
      <c r="N363" s="110"/>
      <c r="O363" s="110"/>
      <c r="P363" s="110"/>
      <c r="Q363" s="110"/>
    </row>
    <row r="364" spans="4:17" ht="12.75">
      <c r="D364" s="110"/>
      <c r="E364" s="110"/>
      <c r="F364" s="110"/>
      <c r="G364" s="110"/>
      <c r="H364" s="110"/>
      <c r="I364" s="110"/>
      <c r="J364" s="110"/>
      <c r="K364" s="110"/>
      <c r="L364" s="110"/>
      <c r="M364" s="110"/>
      <c r="N364" s="110"/>
      <c r="O364" s="110"/>
      <c r="P364" s="110"/>
      <c r="Q364" s="110"/>
    </row>
    <row r="365" spans="4:17" ht="12.75">
      <c r="D365" s="110"/>
      <c r="E365" s="110"/>
      <c r="F365" s="110"/>
      <c r="G365" s="110"/>
      <c r="H365" s="110"/>
      <c r="I365" s="110"/>
      <c r="J365" s="110"/>
      <c r="K365" s="110"/>
      <c r="L365" s="110"/>
      <c r="M365" s="110"/>
      <c r="N365" s="110"/>
      <c r="O365" s="110"/>
      <c r="P365" s="110"/>
      <c r="Q365" s="110"/>
    </row>
    <row r="366" spans="4:17" ht="12.75">
      <c r="D366" s="110"/>
      <c r="E366" s="110"/>
      <c r="F366" s="110"/>
      <c r="G366" s="110"/>
      <c r="H366" s="110"/>
      <c r="I366" s="110"/>
      <c r="J366" s="110"/>
      <c r="K366" s="110"/>
      <c r="L366" s="110"/>
      <c r="M366" s="110"/>
      <c r="N366" s="110"/>
      <c r="O366" s="110"/>
      <c r="P366" s="110"/>
      <c r="Q366" s="110"/>
    </row>
    <row r="367" spans="4:17" ht="12.75">
      <c r="D367" s="110"/>
      <c r="E367" s="110"/>
      <c r="F367" s="110"/>
      <c r="G367" s="110"/>
      <c r="H367" s="110"/>
      <c r="I367" s="110"/>
      <c r="J367" s="110"/>
      <c r="K367" s="110"/>
      <c r="L367" s="110"/>
      <c r="M367" s="110"/>
      <c r="N367" s="110"/>
      <c r="O367" s="110"/>
      <c r="P367" s="110"/>
      <c r="Q367" s="110"/>
    </row>
    <row r="368" spans="4:17" ht="12.75">
      <c r="D368" s="110"/>
      <c r="E368" s="110"/>
      <c r="F368" s="110"/>
      <c r="G368" s="110"/>
      <c r="H368" s="110"/>
      <c r="I368" s="110"/>
      <c r="J368" s="110"/>
      <c r="K368" s="110"/>
      <c r="L368" s="110"/>
      <c r="M368" s="110"/>
      <c r="N368" s="110"/>
      <c r="O368" s="110"/>
      <c r="P368" s="110"/>
      <c r="Q368" s="110"/>
    </row>
    <row r="369" spans="4:17" ht="12.75">
      <c r="D369" s="110"/>
      <c r="E369" s="110"/>
      <c r="F369" s="110"/>
      <c r="G369" s="110"/>
      <c r="H369" s="110"/>
      <c r="I369" s="110"/>
      <c r="J369" s="110"/>
      <c r="K369" s="110"/>
      <c r="L369" s="110"/>
      <c r="M369" s="110"/>
      <c r="N369" s="110"/>
      <c r="O369" s="110"/>
      <c r="P369" s="110"/>
      <c r="Q369" s="110"/>
    </row>
    <row r="370" spans="4:17" ht="12.75">
      <c r="D370" s="110"/>
      <c r="E370" s="110"/>
      <c r="F370" s="110"/>
      <c r="G370" s="110"/>
      <c r="H370" s="110"/>
      <c r="I370" s="110"/>
      <c r="J370" s="110"/>
      <c r="K370" s="110"/>
      <c r="L370" s="110"/>
      <c r="M370" s="110"/>
      <c r="N370" s="110"/>
      <c r="O370" s="110"/>
      <c r="P370" s="110"/>
      <c r="Q370" s="110"/>
    </row>
    <row r="371" spans="4:17" ht="12.75">
      <c r="D371" s="110"/>
      <c r="E371" s="110"/>
      <c r="F371" s="110"/>
      <c r="G371" s="110"/>
      <c r="H371" s="110"/>
      <c r="I371" s="110"/>
      <c r="J371" s="110"/>
      <c r="K371" s="110"/>
      <c r="L371" s="110"/>
      <c r="M371" s="110"/>
      <c r="N371" s="110"/>
      <c r="O371" s="110"/>
      <c r="P371" s="110"/>
      <c r="Q371" s="110"/>
    </row>
    <row r="372" spans="4:17" ht="12.75">
      <c r="D372" s="110"/>
      <c r="E372" s="110"/>
      <c r="F372" s="110"/>
      <c r="G372" s="110"/>
      <c r="H372" s="110"/>
      <c r="I372" s="110"/>
      <c r="J372" s="110"/>
      <c r="K372" s="110"/>
      <c r="L372" s="110"/>
      <c r="M372" s="110"/>
      <c r="N372" s="110"/>
      <c r="O372" s="110"/>
      <c r="P372" s="110"/>
      <c r="Q372" s="110"/>
    </row>
    <row r="373" spans="4:17" ht="12.75">
      <c r="D373" s="110"/>
      <c r="E373" s="110"/>
      <c r="F373" s="110"/>
      <c r="G373" s="110"/>
      <c r="H373" s="110"/>
      <c r="I373" s="110"/>
      <c r="J373" s="110"/>
      <c r="K373" s="110"/>
      <c r="L373" s="110"/>
      <c r="M373" s="110"/>
      <c r="N373" s="110"/>
      <c r="O373" s="110"/>
      <c r="P373" s="110"/>
      <c r="Q373" s="110"/>
    </row>
    <row r="374" spans="4:17" ht="12.75">
      <c r="D374" s="110"/>
      <c r="E374" s="110"/>
      <c r="F374" s="110"/>
      <c r="G374" s="110"/>
      <c r="H374" s="110"/>
      <c r="I374" s="110"/>
      <c r="J374" s="110"/>
      <c r="K374" s="110"/>
      <c r="L374" s="110"/>
      <c r="M374" s="110"/>
      <c r="N374" s="110"/>
      <c r="O374" s="110"/>
      <c r="P374" s="110"/>
      <c r="Q374" s="110"/>
    </row>
    <row r="375" spans="4:17" ht="12.75">
      <c r="D375" s="110"/>
      <c r="E375" s="110"/>
      <c r="F375" s="110"/>
      <c r="G375" s="110"/>
      <c r="H375" s="110"/>
      <c r="I375" s="110"/>
      <c r="J375" s="110"/>
      <c r="K375" s="110"/>
      <c r="L375" s="110"/>
      <c r="M375" s="110"/>
      <c r="N375" s="110"/>
      <c r="O375" s="110"/>
      <c r="P375" s="110"/>
      <c r="Q375" s="110"/>
    </row>
    <row r="376" spans="4:17" ht="12.75">
      <c r="D376" s="110"/>
      <c r="E376" s="110"/>
      <c r="F376" s="110"/>
      <c r="G376" s="110"/>
      <c r="H376" s="110"/>
      <c r="I376" s="110"/>
      <c r="J376" s="110"/>
      <c r="K376" s="110"/>
      <c r="L376" s="110"/>
      <c r="M376" s="110"/>
      <c r="N376" s="110"/>
      <c r="O376" s="110"/>
      <c r="P376" s="110"/>
      <c r="Q376" s="110"/>
    </row>
    <row r="377" spans="4:17" ht="12.75">
      <c r="D377" s="110"/>
      <c r="E377" s="110"/>
      <c r="F377" s="110"/>
      <c r="G377" s="110"/>
      <c r="H377" s="110"/>
      <c r="I377" s="110"/>
      <c r="J377" s="110"/>
      <c r="K377" s="110"/>
      <c r="L377" s="110"/>
      <c r="M377" s="110"/>
      <c r="N377" s="110"/>
      <c r="O377" s="110"/>
      <c r="P377" s="110"/>
      <c r="Q377" s="110"/>
    </row>
    <row r="378" spans="4:17" ht="12.75">
      <c r="D378" s="110"/>
      <c r="E378" s="110"/>
      <c r="F378" s="110"/>
      <c r="G378" s="110"/>
      <c r="H378" s="110"/>
      <c r="I378" s="110"/>
      <c r="J378" s="110"/>
      <c r="K378" s="110"/>
      <c r="L378" s="110"/>
      <c r="M378" s="110"/>
      <c r="N378" s="110"/>
      <c r="O378" s="110"/>
      <c r="P378" s="110"/>
      <c r="Q378" s="110"/>
    </row>
    <row r="379" spans="4:17" ht="12.75">
      <c r="D379" s="110"/>
      <c r="E379" s="110"/>
      <c r="F379" s="110"/>
      <c r="G379" s="110"/>
      <c r="H379" s="110"/>
      <c r="I379" s="110"/>
      <c r="J379" s="110"/>
      <c r="K379" s="110"/>
      <c r="L379" s="110"/>
      <c r="M379" s="110"/>
      <c r="N379" s="110"/>
      <c r="O379" s="110"/>
      <c r="P379" s="110"/>
      <c r="Q379" s="110"/>
    </row>
    <row r="380" spans="4:17" ht="12.75">
      <c r="D380" s="110"/>
      <c r="E380" s="110"/>
      <c r="F380" s="110"/>
      <c r="G380" s="110"/>
      <c r="H380" s="110"/>
      <c r="I380" s="110"/>
      <c r="J380" s="110"/>
      <c r="K380" s="110"/>
      <c r="L380" s="110"/>
      <c r="M380" s="110"/>
      <c r="N380" s="110"/>
      <c r="O380" s="110"/>
      <c r="P380" s="110"/>
      <c r="Q380" s="110"/>
    </row>
    <row r="381" spans="4:17" ht="12.75">
      <c r="D381" s="110"/>
      <c r="E381" s="110"/>
      <c r="F381" s="110"/>
      <c r="G381" s="110"/>
      <c r="H381" s="110"/>
      <c r="I381" s="110"/>
      <c r="J381" s="110"/>
      <c r="K381" s="110"/>
      <c r="L381" s="110"/>
      <c r="M381" s="110"/>
      <c r="N381" s="110"/>
      <c r="O381" s="110"/>
      <c r="P381" s="110"/>
      <c r="Q381" s="110"/>
    </row>
    <row r="382" spans="4:17" ht="12.75">
      <c r="D382" s="110"/>
      <c r="E382" s="110"/>
      <c r="F382" s="110"/>
      <c r="G382" s="110"/>
      <c r="H382" s="110"/>
      <c r="I382" s="110"/>
      <c r="J382" s="110"/>
      <c r="K382" s="110"/>
      <c r="L382" s="110"/>
      <c r="M382" s="110"/>
      <c r="N382" s="110"/>
      <c r="O382" s="110"/>
      <c r="P382" s="110"/>
      <c r="Q382" s="110"/>
    </row>
    <row r="383" spans="4:17" ht="12.75">
      <c r="D383" s="110"/>
      <c r="E383" s="110"/>
      <c r="F383" s="110"/>
      <c r="G383" s="110"/>
      <c r="H383" s="110"/>
      <c r="I383" s="110"/>
      <c r="J383" s="110"/>
      <c r="K383" s="110"/>
      <c r="L383" s="110"/>
      <c r="M383" s="110"/>
      <c r="N383" s="110"/>
      <c r="O383" s="110"/>
      <c r="P383" s="110"/>
      <c r="Q383" s="110"/>
    </row>
    <row r="384" spans="4:17" ht="12.75">
      <c r="D384" s="110"/>
      <c r="E384" s="110"/>
      <c r="F384" s="110"/>
      <c r="G384" s="110"/>
      <c r="H384" s="110"/>
      <c r="I384" s="110"/>
      <c r="J384" s="110"/>
      <c r="K384" s="110"/>
      <c r="L384" s="110"/>
      <c r="M384" s="110"/>
      <c r="N384" s="110"/>
      <c r="O384" s="110"/>
      <c r="P384" s="110"/>
      <c r="Q384" s="110"/>
    </row>
    <row r="385" spans="4:17" ht="12.75">
      <c r="D385" s="110"/>
      <c r="E385" s="110"/>
      <c r="F385" s="110"/>
      <c r="G385" s="110"/>
      <c r="H385" s="110"/>
      <c r="I385" s="110"/>
      <c r="J385" s="110"/>
      <c r="K385" s="110"/>
      <c r="L385" s="110"/>
      <c r="M385" s="110"/>
      <c r="N385" s="110"/>
      <c r="O385" s="110"/>
      <c r="P385" s="110"/>
      <c r="Q385" s="110"/>
    </row>
    <row r="386" spans="4:17" ht="12.75">
      <c r="D386" s="110"/>
      <c r="E386" s="110"/>
      <c r="F386" s="110"/>
      <c r="G386" s="110"/>
      <c r="H386" s="110"/>
      <c r="I386" s="110"/>
      <c r="J386" s="110"/>
      <c r="K386" s="110"/>
      <c r="L386" s="110"/>
      <c r="M386" s="110"/>
      <c r="N386" s="110"/>
      <c r="O386" s="110"/>
      <c r="P386" s="110"/>
      <c r="Q386" s="110"/>
    </row>
    <row r="387" spans="4:17" ht="12.75">
      <c r="D387" s="110"/>
      <c r="E387" s="110"/>
      <c r="F387" s="110"/>
      <c r="G387" s="110"/>
      <c r="H387" s="110"/>
      <c r="I387" s="110"/>
      <c r="J387" s="110"/>
      <c r="K387" s="110"/>
      <c r="L387" s="110"/>
      <c r="M387" s="110"/>
      <c r="N387" s="110"/>
      <c r="O387" s="110"/>
      <c r="P387" s="110"/>
      <c r="Q387" s="110"/>
    </row>
    <row r="388" spans="4:17" ht="12.75">
      <c r="D388" s="110"/>
      <c r="E388" s="110"/>
      <c r="F388" s="110"/>
      <c r="G388" s="110"/>
      <c r="H388" s="110"/>
      <c r="I388" s="110"/>
      <c r="J388" s="110"/>
      <c r="K388" s="110"/>
      <c r="L388" s="110"/>
      <c r="M388" s="110"/>
      <c r="N388" s="110"/>
      <c r="O388" s="110"/>
      <c r="P388" s="110"/>
      <c r="Q388" s="110"/>
    </row>
    <row r="389" spans="4:17" ht="12.75">
      <c r="D389" s="110"/>
      <c r="E389" s="110"/>
      <c r="F389" s="110"/>
      <c r="G389" s="110"/>
      <c r="H389" s="110"/>
      <c r="I389" s="110"/>
      <c r="J389" s="110"/>
      <c r="K389" s="110"/>
      <c r="L389" s="110"/>
      <c r="M389" s="110"/>
      <c r="N389" s="110"/>
      <c r="O389" s="110"/>
      <c r="P389" s="110"/>
      <c r="Q389" s="110"/>
    </row>
    <row r="390" spans="4:17" ht="12.75">
      <c r="D390" s="110"/>
      <c r="E390" s="110"/>
      <c r="F390" s="110"/>
      <c r="G390" s="110"/>
      <c r="H390" s="110"/>
      <c r="I390" s="110"/>
      <c r="J390" s="110"/>
      <c r="K390" s="110"/>
      <c r="L390" s="110"/>
      <c r="M390" s="110"/>
      <c r="N390" s="110"/>
      <c r="O390" s="110"/>
      <c r="P390" s="110"/>
      <c r="Q390" s="110"/>
    </row>
    <row r="391" spans="4:17" ht="12.75">
      <c r="D391" s="110"/>
      <c r="E391" s="110"/>
      <c r="F391" s="110"/>
      <c r="G391" s="110"/>
      <c r="H391" s="110"/>
      <c r="I391" s="110"/>
      <c r="J391" s="110"/>
      <c r="K391" s="110"/>
      <c r="L391" s="110"/>
      <c r="M391" s="110"/>
      <c r="N391" s="110"/>
      <c r="O391" s="110"/>
      <c r="P391" s="110"/>
      <c r="Q391" s="110"/>
    </row>
    <row r="392" spans="4:17" ht="12.75">
      <c r="D392" s="110"/>
      <c r="E392" s="110"/>
      <c r="F392" s="110"/>
      <c r="G392" s="110"/>
      <c r="H392" s="110"/>
      <c r="I392" s="110"/>
      <c r="J392" s="110"/>
      <c r="K392" s="110"/>
      <c r="L392" s="110"/>
      <c r="M392" s="110"/>
      <c r="N392" s="110"/>
      <c r="O392" s="110"/>
      <c r="P392" s="110"/>
      <c r="Q392" s="110"/>
    </row>
    <row r="393" spans="4:17" ht="12.75">
      <c r="D393" s="110"/>
      <c r="E393" s="110"/>
      <c r="F393" s="110"/>
      <c r="G393" s="110"/>
      <c r="H393" s="110"/>
      <c r="I393" s="110"/>
      <c r="J393" s="110"/>
      <c r="K393" s="110"/>
      <c r="L393" s="110"/>
      <c r="M393" s="110"/>
      <c r="N393" s="110"/>
      <c r="O393" s="110"/>
      <c r="P393" s="110"/>
      <c r="Q393" s="110"/>
    </row>
    <row r="394" spans="4:17" ht="12.75">
      <c r="D394" s="110"/>
      <c r="E394" s="110"/>
      <c r="F394" s="110"/>
      <c r="G394" s="110"/>
      <c r="H394" s="110"/>
      <c r="I394" s="110"/>
      <c r="J394" s="110"/>
      <c r="K394" s="110"/>
      <c r="L394" s="110"/>
      <c r="M394" s="110"/>
      <c r="N394" s="110"/>
      <c r="O394" s="110"/>
      <c r="P394" s="110"/>
      <c r="Q394" s="110"/>
    </row>
    <row r="395" spans="4:17" ht="12.75">
      <c r="D395" s="110"/>
      <c r="E395" s="110"/>
      <c r="F395" s="110"/>
      <c r="G395" s="110"/>
      <c r="H395" s="110"/>
      <c r="I395" s="110"/>
      <c r="J395" s="110"/>
      <c r="K395" s="110"/>
      <c r="L395" s="110"/>
      <c r="M395" s="110"/>
      <c r="N395" s="110"/>
      <c r="O395" s="110"/>
      <c r="P395" s="110"/>
      <c r="Q395" s="110"/>
    </row>
    <row r="396" spans="4:17" ht="12.75">
      <c r="D396" s="110"/>
      <c r="E396" s="110"/>
      <c r="F396" s="110"/>
      <c r="G396" s="110"/>
      <c r="H396" s="110"/>
      <c r="I396" s="110"/>
      <c r="J396" s="110"/>
      <c r="K396" s="110"/>
      <c r="L396" s="110"/>
      <c r="M396" s="110"/>
      <c r="N396" s="110"/>
      <c r="O396" s="110"/>
      <c r="P396" s="110"/>
      <c r="Q396" s="110"/>
    </row>
    <row r="397" spans="4:17" ht="12.75">
      <c r="D397" s="110"/>
      <c r="E397" s="110"/>
      <c r="F397" s="110"/>
      <c r="G397" s="110"/>
      <c r="H397" s="110"/>
      <c r="I397" s="110"/>
      <c r="J397" s="110"/>
      <c r="K397" s="110"/>
      <c r="L397" s="110"/>
      <c r="M397" s="110"/>
      <c r="N397" s="110"/>
      <c r="O397" s="110"/>
      <c r="P397" s="110"/>
      <c r="Q397" s="110"/>
    </row>
    <row r="398" spans="4:17" ht="12.75">
      <c r="D398" s="110"/>
      <c r="E398" s="110"/>
      <c r="F398" s="110"/>
      <c r="G398" s="110"/>
      <c r="H398" s="110"/>
      <c r="I398" s="110"/>
      <c r="J398" s="110"/>
      <c r="K398" s="110"/>
      <c r="L398" s="110"/>
      <c r="M398" s="110"/>
      <c r="N398" s="110"/>
      <c r="O398" s="110"/>
      <c r="P398" s="110"/>
      <c r="Q398" s="110"/>
    </row>
    <row r="399" spans="4:17" ht="12.75">
      <c r="D399" s="110"/>
      <c r="E399" s="110"/>
      <c r="F399" s="110"/>
      <c r="G399" s="110"/>
      <c r="H399" s="110"/>
      <c r="I399" s="110"/>
      <c r="J399" s="110"/>
      <c r="K399" s="110"/>
      <c r="L399" s="110"/>
      <c r="M399" s="110"/>
      <c r="N399" s="110"/>
      <c r="O399" s="110"/>
      <c r="P399" s="110"/>
      <c r="Q399" s="110"/>
    </row>
    <row r="400" spans="4:17" ht="12.75">
      <c r="D400" s="110"/>
      <c r="E400" s="110"/>
      <c r="F400" s="110"/>
      <c r="G400" s="110"/>
      <c r="H400" s="110"/>
      <c r="I400" s="110"/>
      <c r="J400" s="110"/>
      <c r="K400" s="110"/>
      <c r="L400" s="110"/>
      <c r="M400" s="110"/>
      <c r="N400" s="110"/>
      <c r="O400" s="110"/>
      <c r="P400" s="110"/>
      <c r="Q400" s="110"/>
    </row>
    <row r="401" spans="4:17" ht="12.75">
      <c r="D401" s="110"/>
      <c r="E401" s="110"/>
      <c r="F401" s="110"/>
      <c r="G401" s="110"/>
      <c r="H401" s="110"/>
      <c r="I401" s="110"/>
      <c r="J401" s="110"/>
      <c r="K401" s="110"/>
      <c r="L401" s="110"/>
      <c r="M401" s="110"/>
      <c r="N401" s="110"/>
      <c r="O401" s="110"/>
      <c r="P401" s="110"/>
      <c r="Q401" s="110"/>
    </row>
    <row r="402" spans="4:17" ht="12.75">
      <c r="D402" s="110"/>
      <c r="E402" s="110"/>
      <c r="F402" s="110"/>
      <c r="G402" s="110"/>
      <c r="H402" s="110"/>
      <c r="I402" s="110"/>
      <c r="J402" s="110"/>
      <c r="K402" s="110"/>
      <c r="L402" s="110"/>
      <c r="M402" s="110"/>
      <c r="N402" s="110"/>
      <c r="O402" s="110"/>
      <c r="P402" s="110"/>
      <c r="Q402" s="110"/>
    </row>
    <row r="403" spans="4:17" ht="12.75">
      <c r="D403" s="110"/>
      <c r="E403" s="110"/>
      <c r="F403" s="110"/>
      <c r="G403" s="110"/>
      <c r="H403" s="110"/>
      <c r="I403" s="110"/>
      <c r="J403" s="110"/>
      <c r="K403" s="110"/>
      <c r="L403" s="110"/>
      <c r="M403" s="110"/>
      <c r="N403" s="110"/>
      <c r="O403" s="110"/>
      <c r="P403" s="110"/>
      <c r="Q403" s="110"/>
    </row>
    <row r="404" spans="4:17" ht="12.75">
      <c r="D404" s="110"/>
      <c r="E404" s="110"/>
      <c r="F404" s="110"/>
      <c r="G404" s="110"/>
      <c r="H404" s="110"/>
      <c r="I404" s="110"/>
      <c r="J404" s="110"/>
      <c r="K404" s="110"/>
      <c r="L404" s="110"/>
      <c r="M404" s="110"/>
      <c r="N404" s="110"/>
      <c r="O404" s="110"/>
      <c r="P404" s="110"/>
      <c r="Q404" s="110"/>
    </row>
    <row r="405" spans="4:17" ht="12.75">
      <c r="D405" s="110"/>
      <c r="E405" s="110"/>
      <c r="F405" s="110"/>
      <c r="G405" s="110"/>
      <c r="H405" s="110"/>
      <c r="I405" s="110"/>
      <c r="J405" s="110"/>
      <c r="K405" s="110"/>
      <c r="L405" s="110"/>
      <c r="M405" s="110"/>
      <c r="N405" s="110"/>
      <c r="O405" s="110"/>
      <c r="P405" s="110"/>
      <c r="Q405" s="110"/>
    </row>
    <row r="406" spans="4:17" ht="12.75">
      <c r="D406" s="110"/>
      <c r="E406" s="110"/>
      <c r="F406" s="110"/>
      <c r="G406" s="110"/>
      <c r="H406" s="110"/>
      <c r="I406" s="110"/>
      <c r="J406" s="110"/>
      <c r="K406" s="110"/>
      <c r="L406" s="110"/>
      <c r="M406" s="110"/>
      <c r="N406" s="110"/>
      <c r="O406" s="110"/>
      <c r="P406" s="110"/>
      <c r="Q406" s="110"/>
    </row>
    <row r="407" spans="4:17" ht="12.75">
      <c r="D407" s="110"/>
      <c r="E407" s="110"/>
      <c r="F407" s="110"/>
      <c r="G407" s="110"/>
      <c r="H407" s="110"/>
      <c r="I407" s="110"/>
      <c r="J407" s="110"/>
      <c r="K407" s="110"/>
      <c r="L407" s="110"/>
      <c r="M407" s="110"/>
      <c r="N407" s="110"/>
      <c r="O407" s="110"/>
      <c r="P407" s="110"/>
      <c r="Q407" s="110"/>
    </row>
    <row r="408" spans="4:17" ht="12.75">
      <c r="D408" s="110"/>
      <c r="E408" s="110"/>
      <c r="F408" s="110"/>
      <c r="G408" s="110"/>
      <c r="H408" s="110"/>
      <c r="I408" s="110"/>
      <c r="J408" s="110"/>
      <c r="K408" s="110"/>
      <c r="L408" s="110"/>
      <c r="M408" s="110"/>
      <c r="N408" s="110"/>
      <c r="O408" s="110"/>
      <c r="P408" s="110"/>
      <c r="Q408" s="110"/>
    </row>
    <row r="409" spans="4:17" ht="12.75">
      <c r="D409" s="110"/>
      <c r="E409" s="110"/>
      <c r="F409" s="110"/>
      <c r="G409" s="110"/>
      <c r="H409" s="110"/>
      <c r="I409" s="110"/>
      <c r="J409" s="110"/>
      <c r="K409" s="110"/>
      <c r="L409" s="110"/>
      <c r="M409" s="110"/>
      <c r="N409" s="110"/>
      <c r="O409" s="110"/>
      <c r="P409" s="110"/>
      <c r="Q409" s="110"/>
    </row>
    <row r="410" spans="4:17" ht="12.75">
      <c r="D410" s="110"/>
      <c r="E410" s="110"/>
      <c r="F410" s="110"/>
      <c r="G410" s="110"/>
      <c r="H410" s="110"/>
      <c r="I410" s="110"/>
      <c r="J410" s="110"/>
      <c r="K410" s="110"/>
      <c r="L410" s="110"/>
      <c r="M410" s="110"/>
      <c r="N410" s="110"/>
      <c r="O410" s="110"/>
      <c r="P410" s="110"/>
      <c r="Q410" s="110"/>
    </row>
    <row r="411" spans="4:17" ht="12.75">
      <c r="D411" s="110"/>
      <c r="E411" s="110"/>
      <c r="F411" s="110"/>
      <c r="G411" s="110"/>
      <c r="H411" s="110"/>
      <c r="I411" s="110"/>
      <c r="J411" s="110"/>
      <c r="K411" s="110"/>
      <c r="L411" s="110"/>
      <c r="M411" s="110"/>
      <c r="N411" s="110"/>
      <c r="O411" s="110"/>
      <c r="P411" s="110"/>
      <c r="Q411" s="110"/>
    </row>
    <row r="412" spans="4:17" ht="12.75">
      <c r="D412" s="110"/>
      <c r="E412" s="110"/>
      <c r="F412" s="110"/>
      <c r="G412" s="110"/>
      <c r="H412" s="110"/>
      <c r="I412" s="110"/>
      <c r="J412" s="110"/>
      <c r="K412" s="110"/>
      <c r="L412" s="110"/>
      <c r="M412" s="110"/>
      <c r="N412" s="110"/>
      <c r="O412" s="110"/>
      <c r="P412" s="110"/>
      <c r="Q412" s="110"/>
    </row>
    <row r="413" spans="4:17" ht="12.75">
      <c r="D413" s="110"/>
      <c r="E413" s="110"/>
      <c r="F413" s="110"/>
      <c r="G413" s="110"/>
      <c r="H413" s="110"/>
      <c r="I413" s="110"/>
      <c r="J413" s="110"/>
      <c r="K413" s="110"/>
      <c r="L413" s="110"/>
      <c r="M413" s="110"/>
      <c r="N413" s="110"/>
      <c r="O413" s="110"/>
      <c r="P413" s="110"/>
      <c r="Q413" s="110"/>
    </row>
    <row r="414" spans="4:17" ht="12.75">
      <c r="D414" s="110"/>
      <c r="E414" s="110"/>
      <c r="F414" s="110"/>
      <c r="G414" s="110"/>
      <c r="H414" s="110"/>
      <c r="I414" s="110"/>
      <c r="J414" s="110"/>
      <c r="K414" s="110"/>
      <c r="L414" s="110"/>
      <c r="M414" s="110"/>
      <c r="N414" s="110"/>
      <c r="O414" s="110"/>
      <c r="P414" s="110"/>
      <c r="Q414" s="110"/>
    </row>
    <row r="415" spans="4:17" ht="12.75">
      <c r="D415" s="110"/>
      <c r="E415" s="110"/>
      <c r="F415" s="110"/>
      <c r="G415" s="110"/>
      <c r="H415" s="110"/>
      <c r="I415" s="110"/>
      <c r="J415" s="110"/>
      <c r="K415" s="110"/>
      <c r="L415" s="110"/>
      <c r="M415" s="110"/>
      <c r="N415" s="110"/>
      <c r="O415" s="110"/>
      <c r="P415" s="110"/>
      <c r="Q415" s="110"/>
    </row>
    <row r="416" spans="4:17" ht="12.75">
      <c r="D416" s="110"/>
      <c r="E416" s="110"/>
      <c r="F416" s="110"/>
      <c r="G416" s="110"/>
      <c r="H416" s="110"/>
      <c r="I416" s="110"/>
      <c r="J416" s="110"/>
      <c r="K416" s="110"/>
      <c r="L416" s="110"/>
      <c r="M416" s="110"/>
      <c r="N416" s="110"/>
      <c r="O416" s="110"/>
      <c r="P416" s="110"/>
      <c r="Q416" s="110"/>
    </row>
    <row r="417" spans="4:17" ht="12.75">
      <c r="D417" s="110"/>
      <c r="E417" s="110"/>
      <c r="F417" s="110"/>
      <c r="G417" s="110"/>
      <c r="H417" s="110"/>
      <c r="I417" s="110"/>
      <c r="J417" s="110"/>
      <c r="K417" s="110"/>
      <c r="L417" s="110"/>
      <c r="M417" s="110"/>
      <c r="N417" s="110"/>
      <c r="O417" s="110"/>
      <c r="P417" s="110"/>
      <c r="Q417" s="110"/>
    </row>
    <row r="418" spans="4:17" ht="12.75">
      <c r="D418" s="110"/>
      <c r="E418" s="110"/>
      <c r="F418" s="110"/>
      <c r="G418" s="110"/>
      <c r="H418" s="110"/>
      <c r="I418" s="110"/>
      <c r="J418" s="110"/>
      <c r="K418" s="110"/>
      <c r="L418" s="110"/>
      <c r="M418" s="110"/>
      <c r="N418" s="110"/>
      <c r="O418" s="110"/>
      <c r="P418" s="110"/>
      <c r="Q418" s="110"/>
    </row>
    <row r="419" spans="4:17" ht="12.75">
      <c r="D419" s="110"/>
      <c r="E419" s="110"/>
      <c r="F419" s="110"/>
      <c r="G419" s="110"/>
      <c r="H419" s="110"/>
      <c r="I419" s="110"/>
      <c r="J419" s="110"/>
      <c r="K419" s="110"/>
      <c r="L419" s="110"/>
      <c r="M419" s="110"/>
      <c r="N419" s="110"/>
      <c r="O419" s="110"/>
      <c r="P419" s="110"/>
      <c r="Q419" s="110"/>
    </row>
    <row r="420" spans="4:17" ht="12.75">
      <c r="D420" s="110"/>
      <c r="E420" s="110"/>
      <c r="F420" s="110"/>
      <c r="G420" s="110"/>
      <c r="H420" s="110"/>
      <c r="I420" s="110"/>
      <c r="J420" s="110"/>
      <c r="K420" s="110"/>
      <c r="L420" s="110"/>
      <c r="M420" s="110"/>
      <c r="N420" s="110"/>
      <c r="O420" s="110"/>
      <c r="P420" s="110"/>
      <c r="Q420" s="110"/>
    </row>
    <row r="421" spans="4:17" ht="12.75">
      <c r="D421" s="110"/>
      <c r="E421" s="110"/>
      <c r="F421" s="110"/>
      <c r="G421" s="110"/>
      <c r="H421" s="110"/>
      <c r="I421" s="110"/>
      <c r="J421" s="110"/>
      <c r="K421" s="110"/>
      <c r="L421" s="110"/>
      <c r="M421" s="110"/>
      <c r="N421" s="110"/>
      <c r="O421" s="110"/>
      <c r="P421" s="110"/>
      <c r="Q421" s="110"/>
    </row>
    <row r="422" spans="4:17" ht="12.75">
      <c r="D422" s="110"/>
      <c r="E422" s="110"/>
      <c r="F422" s="110"/>
      <c r="G422" s="110"/>
      <c r="H422" s="110"/>
      <c r="I422" s="110"/>
      <c r="J422" s="110"/>
      <c r="K422" s="110"/>
      <c r="L422" s="110"/>
      <c r="M422" s="110"/>
      <c r="N422" s="110"/>
      <c r="O422" s="110"/>
      <c r="P422" s="110"/>
      <c r="Q422" s="110"/>
    </row>
    <row r="423" spans="4:17" ht="12.75">
      <c r="D423" s="110"/>
      <c r="E423" s="110"/>
      <c r="F423" s="110"/>
      <c r="G423" s="110"/>
      <c r="H423" s="110"/>
      <c r="I423" s="110"/>
      <c r="J423" s="110"/>
      <c r="K423" s="110"/>
      <c r="L423" s="110"/>
      <c r="M423" s="110"/>
      <c r="N423" s="110"/>
      <c r="O423" s="110"/>
      <c r="P423" s="110"/>
      <c r="Q423" s="110"/>
    </row>
    <row r="424" spans="4:17" ht="12.75">
      <c r="D424" s="110"/>
      <c r="E424" s="110"/>
      <c r="F424" s="110"/>
      <c r="G424" s="110"/>
      <c r="H424" s="110"/>
      <c r="I424" s="110"/>
      <c r="J424" s="110"/>
      <c r="K424" s="110"/>
      <c r="L424" s="110"/>
      <c r="M424" s="110"/>
      <c r="N424" s="110"/>
      <c r="O424" s="110"/>
      <c r="P424" s="110"/>
      <c r="Q424" s="110"/>
    </row>
    <row r="425" spans="4:17" ht="12.75">
      <c r="D425" s="110"/>
      <c r="E425" s="110"/>
      <c r="F425" s="110"/>
      <c r="G425" s="110"/>
      <c r="H425" s="110"/>
      <c r="I425" s="110"/>
      <c r="J425" s="110"/>
      <c r="K425" s="110"/>
      <c r="L425" s="110"/>
      <c r="M425" s="110"/>
      <c r="N425" s="110"/>
      <c r="O425" s="110"/>
      <c r="P425" s="110"/>
      <c r="Q425" s="110"/>
    </row>
    <row r="426" spans="4:17" ht="12.75">
      <c r="D426" s="110"/>
      <c r="E426" s="110"/>
      <c r="F426" s="110"/>
      <c r="G426" s="110"/>
      <c r="H426" s="110"/>
      <c r="I426" s="110"/>
      <c r="J426" s="110"/>
      <c r="K426" s="110"/>
      <c r="L426" s="110"/>
      <c r="M426" s="110"/>
      <c r="N426" s="110"/>
      <c r="O426" s="110"/>
      <c r="P426" s="110"/>
      <c r="Q426" s="110"/>
    </row>
    <row r="427" spans="4:17" ht="12.75">
      <c r="D427" s="110"/>
      <c r="E427" s="110"/>
      <c r="F427" s="110"/>
      <c r="G427" s="110"/>
      <c r="H427" s="110"/>
      <c r="I427" s="110"/>
      <c r="J427" s="110"/>
      <c r="K427" s="110"/>
      <c r="L427" s="110"/>
      <c r="M427" s="110"/>
      <c r="N427" s="110"/>
      <c r="O427" s="110"/>
      <c r="P427" s="110"/>
      <c r="Q427" s="110"/>
    </row>
    <row r="428" spans="4:17" ht="12.75">
      <c r="D428" s="110"/>
      <c r="E428" s="110"/>
      <c r="F428" s="110"/>
      <c r="G428" s="110"/>
      <c r="H428" s="110"/>
      <c r="I428" s="110"/>
      <c r="J428" s="110"/>
      <c r="K428" s="110"/>
      <c r="L428" s="110"/>
      <c r="M428" s="110"/>
      <c r="N428" s="110"/>
      <c r="O428" s="110"/>
      <c r="P428" s="110"/>
      <c r="Q428" s="110"/>
    </row>
    <row r="429" spans="4:17" ht="12.75">
      <c r="D429" s="110"/>
      <c r="E429" s="110"/>
      <c r="F429" s="110"/>
      <c r="G429" s="110"/>
      <c r="H429" s="110"/>
      <c r="I429" s="110"/>
      <c r="J429" s="110"/>
      <c r="K429" s="110"/>
      <c r="L429" s="110"/>
      <c r="M429" s="110"/>
      <c r="N429" s="110"/>
      <c r="O429" s="110"/>
      <c r="P429" s="110"/>
      <c r="Q429" s="110"/>
    </row>
    <row r="430" spans="4:17" ht="12.75">
      <c r="D430" s="110"/>
      <c r="E430" s="110"/>
      <c r="F430" s="110"/>
      <c r="G430" s="110"/>
      <c r="H430" s="110"/>
      <c r="I430" s="110"/>
      <c r="J430" s="110"/>
      <c r="K430" s="110"/>
      <c r="L430" s="110"/>
      <c r="M430" s="110"/>
      <c r="N430" s="110"/>
      <c r="O430" s="110"/>
      <c r="P430" s="110"/>
      <c r="Q430" s="110"/>
    </row>
    <row r="431" spans="4:17" ht="12.75">
      <c r="D431" s="110"/>
      <c r="E431" s="110"/>
      <c r="F431" s="110"/>
      <c r="G431" s="110"/>
      <c r="H431" s="110"/>
      <c r="I431" s="110"/>
      <c r="J431" s="110"/>
      <c r="K431" s="110"/>
      <c r="L431" s="110"/>
      <c r="M431" s="110"/>
      <c r="N431" s="110"/>
      <c r="O431" s="110"/>
      <c r="P431" s="110"/>
      <c r="Q431" s="110"/>
    </row>
    <row r="432" spans="4:17" ht="12.75">
      <c r="D432" s="110"/>
      <c r="E432" s="110"/>
      <c r="F432" s="110"/>
      <c r="G432" s="110"/>
      <c r="H432" s="110"/>
      <c r="I432" s="110"/>
      <c r="J432" s="110"/>
      <c r="K432" s="110"/>
      <c r="L432" s="110"/>
      <c r="M432" s="110"/>
      <c r="N432" s="110"/>
      <c r="O432" s="110"/>
      <c r="P432" s="110"/>
      <c r="Q432" s="110"/>
    </row>
    <row r="433" spans="4:17" ht="12.75">
      <c r="D433" s="110"/>
      <c r="E433" s="110"/>
      <c r="F433" s="110"/>
      <c r="G433" s="110"/>
      <c r="H433" s="110"/>
      <c r="I433" s="110"/>
      <c r="J433" s="110"/>
      <c r="K433" s="110"/>
      <c r="L433" s="110"/>
      <c r="M433" s="110"/>
      <c r="N433" s="110"/>
      <c r="O433" s="110"/>
      <c r="P433" s="110"/>
      <c r="Q433" s="110"/>
    </row>
    <row r="434" spans="4:17" ht="12.75">
      <c r="D434" s="110"/>
      <c r="E434" s="110"/>
      <c r="F434" s="110"/>
      <c r="G434" s="110"/>
      <c r="H434" s="110"/>
      <c r="I434" s="110"/>
      <c r="J434" s="110"/>
      <c r="K434" s="110"/>
      <c r="L434" s="110"/>
      <c r="M434" s="110"/>
      <c r="N434" s="110"/>
      <c r="O434" s="110"/>
      <c r="P434" s="110"/>
      <c r="Q434" s="110"/>
    </row>
    <row r="435" spans="4:17" ht="12.75">
      <c r="D435" s="110"/>
      <c r="E435" s="110"/>
      <c r="F435" s="110"/>
      <c r="G435" s="110"/>
      <c r="H435" s="110"/>
      <c r="I435" s="110"/>
      <c r="J435" s="110"/>
      <c r="K435" s="110"/>
      <c r="L435" s="110"/>
      <c r="M435" s="110"/>
      <c r="N435" s="110"/>
      <c r="O435" s="110"/>
      <c r="P435" s="110"/>
      <c r="Q435" s="110"/>
    </row>
    <row r="436" spans="4:17" ht="12.75">
      <c r="D436" s="110"/>
      <c r="E436" s="110"/>
      <c r="F436" s="110"/>
      <c r="G436" s="110"/>
      <c r="H436" s="110"/>
      <c r="I436" s="110"/>
      <c r="J436" s="110"/>
      <c r="K436" s="110"/>
      <c r="L436" s="110"/>
      <c r="M436" s="110"/>
      <c r="N436" s="110"/>
      <c r="O436" s="110"/>
      <c r="P436" s="110"/>
      <c r="Q436" s="110"/>
    </row>
    <row r="437" spans="4:17" ht="12.75">
      <c r="D437" s="110"/>
      <c r="E437" s="110"/>
      <c r="F437" s="110"/>
      <c r="G437" s="110"/>
      <c r="H437" s="110"/>
      <c r="I437" s="110"/>
      <c r="J437" s="110"/>
      <c r="K437" s="110"/>
      <c r="L437" s="110"/>
      <c r="M437" s="110"/>
      <c r="N437" s="110"/>
      <c r="O437" s="110"/>
      <c r="P437" s="110"/>
      <c r="Q437" s="110"/>
    </row>
    <row r="438" spans="4:17" ht="12.75">
      <c r="D438" s="110"/>
      <c r="E438" s="110"/>
      <c r="F438" s="110"/>
      <c r="G438" s="110"/>
      <c r="H438" s="110"/>
      <c r="I438" s="110"/>
      <c r="J438" s="110"/>
      <c r="K438" s="110"/>
      <c r="L438" s="110"/>
      <c r="M438" s="110"/>
      <c r="N438" s="110"/>
      <c r="O438" s="110"/>
      <c r="P438" s="110"/>
      <c r="Q438" s="110"/>
    </row>
    <row r="439" spans="4:17" ht="12.75">
      <c r="D439" s="110"/>
      <c r="E439" s="110"/>
      <c r="F439" s="110"/>
      <c r="G439" s="110"/>
      <c r="H439" s="110"/>
      <c r="I439" s="110"/>
      <c r="J439" s="110"/>
      <c r="K439" s="110"/>
      <c r="L439" s="110"/>
      <c r="M439" s="110"/>
      <c r="N439" s="110"/>
      <c r="O439" s="110"/>
      <c r="P439" s="110"/>
      <c r="Q439" s="110"/>
    </row>
    <row r="440" spans="4:17" ht="12.75">
      <c r="D440" s="110"/>
      <c r="E440" s="110"/>
      <c r="F440" s="110"/>
      <c r="G440" s="110"/>
      <c r="H440" s="110"/>
      <c r="I440" s="110"/>
      <c r="J440" s="110"/>
      <c r="K440" s="110"/>
      <c r="L440" s="110"/>
      <c r="M440" s="110"/>
      <c r="N440" s="110"/>
      <c r="O440" s="110"/>
      <c r="P440" s="110"/>
      <c r="Q440" s="110"/>
    </row>
    <row r="441" spans="4:17" ht="12.75">
      <c r="D441" s="110"/>
      <c r="E441" s="110"/>
      <c r="F441" s="110"/>
      <c r="G441" s="110"/>
      <c r="H441" s="110"/>
      <c r="I441" s="110"/>
      <c r="J441" s="110"/>
      <c r="K441" s="110"/>
      <c r="L441" s="110"/>
      <c r="M441" s="110"/>
      <c r="N441" s="110"/>
      <c r="O441" s="110"/>
      <c r="P441" s="110"/>
      <c r="Q441" s="110"/>
    </row>
    <row r="442" spans="4:17" ht="12.75">
      <c r="D442" s="110"/>
      <c r="E442" s="110"/>
      <c r="F442" s="110"/>
      <c r="G442" s="110"/>
      <c r="H442" s="110"/>
      <c r="I442" s="110"/>
      <c r="J442" s="110"/>
      <c r="K442" s="110"/>
      <c r="L442" s="110"/>
      <c r="M442" s="110"/>
      <c r="N442" s="110"/>
      <c r="O442" s="110"/>
      <c r="P442" s="110"/>
      <c r="Q442" s="110"/>
    </row>
    <row r="443" spans="4:17" ht="12.75">
      <c r="D443" s="110"/>
      <c r="E443" s="110"/>
      <c r="F443" s="110"/>
      <c r="G443" s="110"/>
      <c r="H443" s="110"/>
      <c r="I443" s="110"/>
      <c r="J443" s="110"/>
      <c r="K443" s="110"/>
      <c r="L443" s="110"/>
      <c r="M443" s="110"/>
      <c r="N443" s="110"/>
      <c r="O443" s="110"/>
      <c r="P443" s="110"/>
      <c r="Q443" s="110"/>
    </row>
    <row r="444" spans="4:17" ht="12.75">
      <c r="D444" s="110"/>
      <c r="E444" s="110"/>
      <c r="F444" s="110"/>
      <c r="G444" s="110"/>
      <c r="H444" s="110"/>
      <c r="I444" s="110"/>
      <c r="J444" s="110"/>
      <c r="K444" s="110"/>
      <c r="L444" s="110"/>
      <c r="M444" s="110"/>
      <c r="N444" s="110"/>
      <c r="O444" s="110"/>
      <c r="P444" s="110"/>
      <c r="Q444" s="110"/>
    </row>
    <row r="445" spans="4:17" ht="12.75">
      <c r="D445" s="110"/>
      <c r="E445" s="110"/>
      <c r="F445" s="110"/>
      <c r="G445" s="110"/>
      <c r="H445" s="110"/>
      <c r="I445" s="110"/>
      <c r="J445" s="110"/>
      <c r="K445" s="110"/>
      <c r="L445" s="110"/>
      <c r="M445" s="110"/>
      <c r="N445" s="110"/>
      <c r="O445" s="110"/>
      <c r="P445" s="110"/>
      <c r="Q445" s="110"/>
    </row>
    <row r="446" spans="4:17" ht="12.75">
      <c r="D446" s="110"/>
      <c r="E446" s="110"/>
      <c r="F446" s="110"/>
      <c r="G446" s="110"/>
      <c r="H446" s="110"/>
      <c r="I446" s="110"/>
      <c r="J446" s="110"/>
      <c r="K446" s="110"/>
      <c r="L446" s="110"/>
      <c r="M446" s="110"/>
      <c r="N446" s="110"/>
      <c r="O446" s="110"/>
      <c r="P446" s="110"/>
      <c r="Q446" s="110"/>
    </row>
    <row r="447" spans="4:17" ht="12.75">
      <c r="D447" s="110"/>
      <c r="E447" s="110"/>
      <c r="F447" s="110"/>
      <c r="G447" s="110"/>
      <c r="H447" s="110"/>
      <c r="I447" s="110"/>
      <c r="J447" s="110"/>
      <c r="K447" s="110"/>
      <c r="L447" s="110"/>
      <c r="M447" s="110"/>
      <c r="N447" s="110"/>
      <c r="O447" s="110"/>
      <c r="P447" s="110"/>
      <c r="Q447" s="110"/>
    </row>
    <row r="448" spans="4:17" ht="12.75">
      <c r="D448" s="110"/>
      <c r="E448" s="110"/>
      <c r="F448" s="110"/>
      <c r="G448" s="110"/>
      <c r="H448" s="110"/>
      <c r="I448" s="110"/>
      <c r="J448" s="110"/>
      <c r="K448" s="110"/>
      <c r="L448" s="110"/>
      <c r="M448" s="110"/>
      <c r="N448" s="110"/>
      <c r="O448" s="110"/>
      <c r="P448" s="110"/>
      <c r="Q448" s="110"/>
    </row>
    <row r="449" spans="4:17" ht="12.75">
      <c r="D449" s="110"/>
      <c r="E449" s="110"/>
      <c r="F449" s="110"/>
      <c r="G449" s="110"/>
      <c r="H449" s="110"/>
      <c r="I449" s="110"/>
      <c r="J449" s="110"/>
      <c r="K449" s="110"/>
      <c r="L449" s="110"/>
      <c r="M449" s="110"/>
      <c r="N449" s="110"/>
      <c r="O449" s="110"/>
      <c r="P449" s="110"/>
      <c r="Q449" s="110"/>
    </row>
    <row r="450" spans="4:17" ht="12.75">
      <c r="D450" s="110"/>
      <c r="E450" s="110"/>
      <c r="F450" s="110"/>
      <c r="G450" s="110"/>
      <c r="H450" s="110"/>
      <c r="I450" s="110"/>
      <c r="J450" s="110"/>
      <c r="K450" s="110"/>
      <c r="L450" s="110"/>
      <c r="M450" s="110"/>
      <c r="N450" s="110"/>
      <c r="O450" s="110"/>
      <c r="P450" s="110"/>
      <c r="Q450" s="110"/>
    </row>
    <row r="451" spans="4:17" ht="12.75">
      <c r="D451" s="110"/>
      <c r="E451" s="110"/>
      <c r="F451" s="110"/>
      <c r="G451" s="110"/>
      <c r="H451" s="110"/>
      <c r="I451" s="110"/>
      <c r="J451" s="110"/>
      <c r="K451" s="110"/>
      <c r="L451" s="110"/>
      <c r="M451" s="110"/>
      <c r="N451" s="110"/>
      <c r="O451" s="110"/>
      <c r="P451" s="110"/>
      <c r="Q451" s="110"/>
    </row>
    <row r="452" spans="4:17" ht="12.75">
      <c r="D452" s="110"/>
      <c r="E452" s="110"/>
      <c r="F452" s="110"/>
      <c r="G452" s="110"/>
      <c r="H452" s="110"/>
      <c r="I452" s="110"/>
      <c r="J452" s="110"/>
      <c r="K452" s="110"/>
      <c r="L452" s="110"/>
      <c r="M452" s="110"/>
      <c r="N452" s="110"/>
      <c r="O452" s="110"/>
      <c r="P452" s="110"/>
      <c r="Q452" s="110"/>
    </row>
    <row r="453" spans="4:17" ht="12.75">
      <c r="D453" s="110"/>
      <c r="E453" s="110"/>
      <c r="F453" s="110"/>
      <c r="G453" s="110"/>
      <c r="H453" s="110"/>
      <c r="I453" s="110"/>
      <c r="J453" s="110"/>
      <c r="K453" s="110"/>
      <c r="L453" s="110"/>
      <c r="M453" s="110"/>
      <c r="N453" s="110"/>
      <c r="O453" s="110"/>
      <c r="P453" s="110"/>
      <c r="Q453" s="110"/>
    </row>
    <row r="454" spans="4:17" ht="12.75">
      <c r="D454" s="110"/>
      <c r="E454" s="110"/>
      <c r="F454" s="110"/>
      <c r="G454" s="110"/>
      <c r="H454" s="110"/>
      <c r="I454" s="110"/>
      <c r="J454" s="110"/>
      <c r="K454" s="110"/>
      <c r="L454" s="110"/>
      <c r="M454" s="110"/>
      <c r="N454" s="110"/>
      <c r="O454" s="110"/>
      <c r="P454" s="110"/>
      <c r="Q454" s="110"/>
    </row>
    <row r="455" spans="4:17" ht="12.75">
      <c r="D455" s="110"/>
      <c r="E455" s="110"/>
      <c r="F455" s="110"/>
      <c r="G455" s="110"/>
      <c r="H455" s="110"/>
      <c r="I455" s="110"/>
      <c r="J455" s="110"/>
      <c r="K455" s="110"/>
      <c r="L455" s="110"/>
      <c r="M455" s="110"/>
      <c r="N455" s="110"/>
      <c r="O455" s="110"/>
      <c r="P455" s="110"/>
      <c r="Q455" s="110"/>
    </row>
    <row r="456" spans="4:17" ht="12.75">
      <c r="D456" s="110"/>
      <c r="E456" s="110"/>
      <c r="F456" s="110"/>
      <c r="G456" s="110"/>
      <c r="H456" s="110"/>
      <c r="I456" s="110"/>
      <c r="J456" s="110"/>
      <c r="K456" s="110"/>
      <c r="L456" s="110"/>
      <c r="M456" s="110"/>
      <c r="N456" s="110"/>
      <c r="O456" s="110"/>
      <c r="P456" s="110"/>
      <c r="Q456" s="110"/>
    </row>
    <row r="457" spans="4:17" ht="12.75">
      <c r="D457" s="110"/>
      <c r="E457" s="110"/>
      <c r="F457" s="110"/>
      <c r="G457" s="110"/>
      <c r="H457" s="110"/>
      <c r="I457" s="110"/>
      <c r="J457" s="110"/>
      <c r="K457" s="110"/>
      <c r="L457" s="110"/>
      <c r="M457" s="110"/>
      <c r="N457" s="110"/>
      <c r="O457" s="110"/>
      <c r="P457" s="110"/>
      <c r="Q457" s="110"/>
    </row>
    <row r="458" spans="4:17" ht="12.75">
      <c r="D458" s="110"/>
      <c r="E458" s="110"/>
      <c r="F458" s="110"/>
      <c r="G458" s="110"/>
      <c r="H458" s="110"/>
      <c r="I458" s="110"/>
      <c r="J458" s="110"/>
      <c r="K458" s="110"/>
      <c r="L458" s="110"/>
      <c r="M458" s="110"/>
      <c r="N458" s="110"/>
      <c r="O458" s="110"/>
      <c r="P458" s="110"/>
      <c r="Q458" s="110"/>
    </row>
    <row r="459" spans="4:17" ht="12.75">
      <c r="D459" s="110"/>
      <c r="E459" s="110"/>
      <c r="F459" s="110"/>
      <c r="G459" s="110"/>
      <c r="H459" s="110"/>
      <c r="I459" s="110"/>
      <c r="J459" s="110"/>
      <c r="K459" s="110"/>
      <c r="L459" s="110"/>
      <c r="M459" s="110"/>
      <c r="N459" s="110"/>
      <c r="O459" s="110"/>
      <c r="P459" s="110"/>
      <c r="Q459" s="110"/>
    </row>
    <row r="460" spans="4:17" ht="12.75">
      <c r="D460" s="110"/>
      <c r="E460" s="110"/>
      <c r="F460" s="110"/>
      <c r="G460" s="110"/>
      <c r="H460" s="110"/>
      <c r="I460" s="110"/>
      <c r="J460" s="110"/>
      <c r="K460" s="110"/>
      <c r="L460" s="110"/>
      <c r="M460" s="110"/>
      <c r="N460" s="110"/>
      <c r="O460" s="110"/>
      <c r="P460" s="110"/>
      <c r="Q460" s="110"/>
    </row>
    <row r="461" spans="4:17" ht="12.75">
      <c r="D461" s="110"/>
      <c r="E461" s="110"/>
      <c r="F461" s="110"/>
      <c r="G461" s="110"/>
      <c r="H461" s="110"/>
      <c r="I461" s="110"/>
      <c r="J461" s="110"/>
      <c r="K461" s="110"/>
      <c r="L461" s="110"/>
      <c r="M461" s="110"/>
      <c r="N461" s="110"/>
      <c r="O461" s="110"/>
      <c r="P461" s="110"/>
      <c r="Q461" s="110"/>
    </row>
    <row r="462" spans="4:17" ht="12.75">
      <c r="D462" s="110"/>
      <c r="E462" s="110"/>
      <c r="F462" s="110"/>
      <c r="G462" s="110"/>
      <c r="H462" s="110"/>
      <c r="I462" s="110"/>
      <c r="J462" s="110"/>
      <c r="K462" s="110"/>
      <c r="L462" s="110"/>
      <c r="M462" s="110"/>
      <c r="N462" s="110"/>
      <c r="O462" s="110"/>
      <c r="P462" s="110"/>
      <c r="Q462" s="110"/>
    </row>
    <row r="463" spans="4:17" ht="12.75">
      <c r="D463" s="110"/>
      <c r="E463" s="110"/>
      <c r="F463" s="110"/>
      <c r="G463" s="110"/>
      <c r="H463" s="110"/>
      <c r="I463" s="110"/>
      <c r="J463" s="110"/>
      <c r="K463" s="110"/>
      <c r="L463" s="110"/>
      <c r="M463" s="110"/>
      <c r="N463" s="110"/>
      <c r="O463" s="110"/>
      <c r="P463" s="110"/>
      <c r="Q463" s="110"/>
    </row>
    <row r="464" spans="4:17" ht="12.75">
      <c r="D464" s="110"/>
      <c r="E464" s="110"/>
      <c r="F464" s="110"/>
      <c r="G464" s="110"/>
      <c r="H464" s="110"/>
      <c r="I464" s="110"/>
      <c r="J464" s="110"/>
      <c r="K464" s="110"/>
      <c r="L464" s="110"/>
      <c r="M464" s="110"/>
      <c r="N464" s="110"/>
      <c r="O464" s="110"/>
      <c r="P464" s="110"/>
      <c r="Q464" s="110"/>
    </row>
    <row r="465" spans="4:17" ht="12.75">
      <c r="D465" s="110"/>
      <c r="E465" s="110"/>
      <c r="F465" s="110"/>
      <c r="G465" s="110"/>
      <c r="H465" s="110"/>
      <c r="I465" s="110"/>
      <c r="J465" s="110"/>
      <c r="K465" s="110"/>
      <c r="L465" s="110"/>
      <c r="M465" s="110"/>
      <c r="N465" s="110"/>
      <c r="O465" s="110"/>
      <c r="P465" s="110"/>
      <c r="Q465" s="110"/>
    </row>
    <row r="466" spans="4:17" ht="12.75">
      <c r="D466" s="110"/>
      <c r="E466" s="110"/>
      <c r="F466" s="110"/>
      <c r="G466" s="110"/>
      <c r="H466" s="110"/>
      <c r="I466" s="110"/>
      <c r="J466" s="110"/>
      <c r="K466" s="110"/>
      <c r="L466" s="110"/>
      <c r="M466" s="110"/>
      <c r="N466" s="110"/>
      <c r="O466" s="110"/>
      <c r="P466" s="110"/>
      <c r="Q466" s="110"/>
    </row>
    <row r="467" spans="4:17" ht="12.75">
      <c r="D467" s="110"/>
      <c r="E467" s="110"/>
      <c r="F467" s="110"/>
      <c r="G467" s="110"/>
      <c r="H467" s="110"/>
      <c r="I467" s="110"/>
      <c r="J467" s="110"/>
      <c r="K467" s="110"/>
      <c r="L467" s="110"/>
      <c r="M467" s="110"/>
      <c r="N467" s="110"/>
      <c r="O467" s="110"/>
      <c r="P467" s="110"/>
      <c r="Q467" s="110"/>
    </row>
    <row r="468" spans="4:17" ht="12.75">
      <c r="D468" s="110"/>
      <c r="E468" s="110"/>
      <c r="F468" s="110"/>
      <c r="G468" s="110"/>
      <c r="H468" s="110"/>
      <c r="I468" s="110"/>
      <c r="J468" s="110"/>
      <c r="K468" s="110"/>
      <c r="L468" s="110"/>
      <c r="M468" s="110"/>
      <c r="N468" s="110"/>
      <c r="O468" s="110"/>
      <c r="P468" s="110"/>
      <c r="Q468" s="110"/>
    </row>
    <row r="469" spans="4:17" ht="12.75">
      <c r="D469" s="110"/>
      <c r="E469" s="110"/>
      <c r="F469" s="110"/>
      <c r="G469" s="110"/>
      <c r="H469" s="110"/>
      <c r="I469" s="110"/>
      <c r="J469" s="110"/>
      <c r="K469" s="110"/>
      <c r="L469" s="110"/>
      <c r="M469" s="110"/>
      <c r="N469" s="110"/>
      <c r="O469" s="110"/>
      <c r="P469" s="110"/>
      <c r="Q469" s="110"/>
    </row>
    <row r="470" spans="4:17" ht="12.75">
      <c r="D470" s="110"/>
      <c r="E470" s="110"/>
      <c r="F470" s="110"/>
      <c r="G470" s="110"/>
      <c r="H470" s="110"/>
      <c r="I470" s="110"/>
      <c r="J470" s="110"/>
      <c r="K470" s="110"/>
      <c r="L470" s="110"/>
      <c r="M470" s="110"/>
      <c r="N470" s="110"/>
      <c r="O470" s="110"/>
      <c r="P470" s="110"/>
      <c r="Q470" s="110"/>
    </row>
    <row r="471" spans="4:17" ht="12.75">
      <c r="D471" s="110"/>
      <c r="E471" s="110"/>
      <c r="F471" s="110"/>
      <c r="G471" s="110"/>
      <c r="H471" s="110"/>
      <c r="I471" s="110"/>
      <c r="J471" s="110"/>
      <c r="K471" s="110"/>
      <c r="L471" s="110"/>
      <c r="M471" s="110"/>
      <c r="N471" s="110"/>
      <c r="O471" s="110"/>
      <c r="P471" s="110"/>
      <c r="Q471" s="110"/>
    </row>
    <row r="472" spans="4:17" ht="12.75">
      <c r="D472" s="110"/>
      <c r="E472" s="110"/>
      <c r="F472" s="110"/>
      <c r="G472" s="110"/>
      <c r="H472" s="110"/>
      <c r="I472" s="110"/>
      <c r="J472" s="110"/>
      <c r="K472" s="110"/>
      <c r="L472" s="110"/>
      <c r="M472" s="110"/>
      <c r="N472" s="110"/>
      <c r="O472" s="110"/>
      <c r="P472" s="110"/>
      <c r="Q472" s="110"/>
    </row>
    <row r="473" spans="4:17" ht="12.75">
      <c r="D473" s="110"/>
      <c r="E473" s="110"/>
      <c r="F473" s="110"/>
      <c r="G473" s="110"/>
      <c r="H473" s="110"/>
      <c r="I473" s="110"/>
      <c r="J473" s="110"/>
      <c r="K473" s="110"/>
      <c r="L473" s="110"/>
      <c r="M473" s="110"/>
      <c r="N473" s="110"/>
      <c r="O473" s="110"/>
      <c r="P473" s="110"/>
      <c r="Q473" s="110"/>
    </row>
    <row r="474" spans="4:17" ht="12.75">
      <c r="D474" s="110"/>
      <c r="E474" s="110"/>
      <c r="F474" s="110"/>
      <c r="G474" s="110"/>
      <c r="H474" s="110"/>
      <c r="I474" s="110"/>
      <c r="J474" s="110"/>
      <c r="K474" s="110"/>
      <c r="L474" s="110"/>
      <c r="M474" s="110"/>
      <c r="N474" s="110"/>
      <c r="O474" s="110"/>
      <c r="P474" s="110"/>
      <c r="Q474" s="110"/>
    </row>
    <row r="475" spans="4:17" ht="12.75">
      <c r="D475" s="110"/>
      <c r="E475" s="110"/>
      <c r="F475" s="110"/>
      <c r="G475" s="110"/>
      <c r="H475" s="110"/>
      <c r="I475" s="110"/>
      <c r="J475" s="110"/>
      <c r="K475" s="110"/>
      <c r="L475" s="110"/>
      <c r="M475" s="110"/>
      <c r="N475" s="110"/>
      <c r="O475" s="110"/>
      <c r="P475" s="110"/>
      <c r="Q475" s="110"/>
    </row>
    <row r="476" spans="4:17" ht="12.75">
      <c r="D476" s="110"/>
      <c r="E476" s="110"/>
      <c r="F476" s="110"/>
      <c r="G476" s="110"/>
      <c r="H476" s="110"/>
      <c r="I476" s="110"/>
      <c r="J476" s="110"/>
      <c r="K476" s="110"/>
      <c r="L476" s="110"/>
      <c r="M476" s="110"/>
      <c r="N476" s="110"/>
      <c r="O476" s="110"/>
      <c r="P476" s="110"/>
      <c r="Q476" s="110"/>
    </row>
    <row r="477" spans="4:17" ht="12.75">
      <c r="D477" s="110"/>
      <c r="E477" s="110"/>
      <c r="F477" s="110"/>
      <c r="G477" s="110"/>
      <c r="H477" s="110"/>
      <c r="I477" s="110"/>
      <c r="J477" s="110"/>
      <c r="K477" s="110"/>
      <c r="L477" s="110"/>
      <c r="M477" s="110"/>
      <c r="N477" s="110"/>
      <c r="O477" s="110"/>
      <c r="P477" s="110"/>
      <c r="Q477" s="110"/>
    </row>
    <row r="478" spans="4:17" ht="12.75">
      <c r="D478" s="110"/>
      <c r="E478" s="110"/>
      <c r="F478" s="110"/>
      <c r="G478" s="110"/>
      <c r="H478" s="110"/>
      <c r="I478" s="110"/>
      <c r="J478" s="110"/>
      <c r="K478" s="110"/>
      <c r="L478" s="110"/>
      <c r="M478" s="110"/>
      <c r="N478" s="110"/>
      <c r="O478" s="110"/>
      <c r="P478" s="110"/>
      <c r="Q478" s="110"/>
    </row>
    <row r="479" spans="4:17" ht="12.75">
      <c r="D479" s="110"/>
      <c r="E479" s="110"/>
      <c r="F479" s="110"/>
      <c r="G479" s="110"/>
      <c r="H479" s="110"/>
      <c r="I479" s="110"/>
      <c r="J479" s="110"/>
      <c r="K479" s="110"/>
      <c r="L479" s="110"/>
      <c r="M479" s="110"/>
      <c r="N479" s="110"/>
      <c r="O479" s="110"/>
      <c r="P479" s="110"/>
      <c r="Q479" s="110"/>
    </row>
    <row r="480" spans="4:17" ht="12.75">
      <c r="D480" s="110"/>
      <c r="E480" s="110"/>
      <c r="F480" s="110"/>
      <c r="G480" s="110"/>
      <c r="H480" s="110"/>
      <c r="I480" s="110"/>
      <c r="J480" s="110"/>
      <c r="K480" s="110"/>
      <c r="L480" s="110"/>
      <c r="M480" s="110"/>
      <c r="N480" s="110"/>
      <c r="O480" s="110"/>
      <c r="P480" s="110"/>
      <c r="Q480" s="110"/>
    </row>
    <row r="481" spans="4:17" ht="12.75">
      <c r="D481" s="110"/>
      <c r="E481" s="110"/>
      <c r="F481" s="110"/>
      <c r="G481" s="110"/>
      <c r="H481" s="110"/>
      <c r="I481" s="110"/>
      <c r="J481" s="110"/>
      <c r="K481" s="110"/>
      <c r="L481" s="110"/>
      <c r="M481" s="110"/>
      <c r="N481" s="110"/>
      <c r="O481" s="110"/>
      <c r="P481" s="110"/>
      <c r="Q481" s="110"/>
    </row>
    <row r="482" spans="4:17" ht="12.75">
      <c r="D482" s="110"/>
      <c r="E482" s="110"/>
      <c r="F482" s="110"/>
      <c r="G482" s="110"/>
      <c r="H482" s="110"/>
      <c r="I482" s="110"/>
      <c r="J482" s="110"/>
      <c r="K482" s="110"/>
      <c r="L482" s="110"/>
      <c r="M482" s="110"/>
      <c r="N482" s="110"/>
      <c r="O482" s="110"/>
      <c r="P482" s="110"/>
      <c r="Q482" s="110"/>
    </row>
    <row r="483" spans="4:17" ht="12.75">
      <c r="D483" s="110"/>
      <c r="E483" s="110"/>
      <c r="F483" s="110"/>
      <c r="G483" s="110"/>
      <c r="H483" s="110"/>
      <c r="I483" s="110"/>
      <c r="J483" s="110"/>
      <c r="K483" s="110"/>
      <c r="L483" s="110"/>
      <c r="M483" s="110"/>
      <c r="N483" s="110"/>
      <c r="O483" s="110"/>
      <c r="P483" s="110"/>
      <c r="Q483" s="110"/>
    </row>
    <row r="484" spans="4:17" ht="12.75">
      <c r="D484" s="110"/>
      <c r="E484" s="110"/>
      <c r="F484" s="110"/>
      <c r="G484" s="110"/>
      <c r="H484" s="110"/>
      <c r="I484" s="110"/>
      <c r="J484" s="110"/>
      <c r="K484" s="110"/>
      <c r="L484" s="110"/>
      <c r="M484" s="110"/>
      <c r="N484" s="110"/>
      <c r="O484" s="110"/>
      <c r="P484" s="110"/>
      <c r="Q484" s="110"/>
    </row>
    <row r="485" spans="4:17" ht="12.75">
      <c r="D485" s="110"/>
      <c r="E485" s="110"/>
      <c r="F485" s="110"/>
      <c r="G485" s="110"/>
      <c r="H485" s="110"/>
      <c r="I485" s="110"/>
      <c r="J485" s="110"/>
      <c r="K485" s="110"/>
      <c r="L485" s="110"/>
      <c r="M485" s="110"/>
      <c r="N485" s="110"/>
      <c r="O485" s="110"/>
      <c r="P485" s="110"/>
      <c r="Q485" s="110"/>
    </row>
    <row r="486" spans="4:17" ht="12.75">
      <c r="D486" s="110"/>
      <c r="E486" s="110"/>
      <c r="F486" s="110"/>
      <c r="G486" s="110"/>
      <c r="H486" s="110"/>
      <c r="I486" s="110"/>
      <c r="J486" s="110"/>
      <c r="K486" s="110"/>
      <c r="L486" s="110"/>
      <c r="M486" s="110"/>
      <c r="N486" s="110"/>
      <c r="O486" s="110"/>
      <c r="P486" s="110"/>
      <c r="Q486" s="110"/>
    </row>
    <row r="487" spans="4:17" ht="12.75">
      <c r="D487" s="110"/>
      <c r="E487" s="110"/>
      <c r="F487" s="110"/>
      <c r="G487" s="110"/>
      <c r="H487" s="110"/>
      <c r="I487" s="110"/>
      <c r="J487" s="110"/>
      <c r="K487" s="110"/>
      <c r="L487" s="110"/>
      <c r="M487" s="110"/>
      <c r="N487" s="110"/>
      <c r="O487" s="110"/>
      <c r="P487" s="110"/>
      <c r="Q487" s="110"/>
    </row>
    <row r="488" spans="4:17" ht="12.75">
      <c r="D488" s="110"/>
      <c r="E488" s="110"/>
      <c r="F488" s="110"/>
      <c r="G488" s="110"/>
      <c r="H488" s="110"/>
      <c r="I488" s="110"/>
      <c r="J488" s="110"/>
      <c r="K488" s="110"/>
      <c r="L488" s="110"/>
      <c r="M488" s="110"/>
      <c r="N488" s="110"/>
      <c r="O488" s="110"/>
      <c r="P488" s="110"/>
      <c r="Q488" s="110"/>
    </row>
    <row r="489" spans="4:17" ht="12.75">
      <c r="D489" s="110"/>
      <c r="E489" s="110"/>
      <c r="F489" s="110"/>
      <c r="G489" s="110"/>
      <c r="H489" s="110"/>
      <c r="I489" s="110"/>
      <c r="J489" s="110"/>
      <c r="K489" s="110"/>
      <c r="L489" s="110"/>
      <c r="M489" s="110"/>
      <c r="N489" s="110"/>
      <c r="O489" s="110"/>
      <c r="P489" s="110"/>
      <c r="Q489" s="110"/>
    </row>
    <row r="490" spans="4:17" ht="12.75">
      <c r="D490" s="110"/>
      <c r="E490" s="110"/>
      <c r="F490" s="110"/>
      <c r="G490" s="110"/>
      <c r="H490" s="110"/>
      <c r="I490" s="110"/>
      <c r="J490" s="110"/>
      <c r="K490" s="110"/>
      <c r="L490" s="110"/>
      <c r="M490" s="110"/>
      <c r="N490" s="110"/>
      <c r="O490" s="110"/>
      <c r="P490" s="110"/>
      <c r="Q490" s="110"/>
    </row>
    <row r="491" spans="4:17" ht="12.75">
      <c r="D491" s="110"/>
      <c r="E491" s="110"/>
      <c r="F491" s="110"/>
      <c r="G491" s="110"/>
      <c r="H491" s="110"/>
      <c r="I491" s="110"/>
      <c r="J491" s="110"/>
      <c r="K491" s="110"/>
      <c r="L491" s="110"/>
      <c r="M491" s="110"/>
      <c r="N491" s="110"/>
      <c r="O491" s="110"/>
      <c r="P491" s="110"/>
      <c r="Q491" s="110"/>
    </row>
    <row r="492" spans="4:17" ht="12.75">
      <c r="D492" s="110"/>
      <c r="E492" s="110"/>
      <c r="F492" s="110"/>
      <c r="G492" s="110"/>
      <c r="H492" s="110"/>
      <c r="I492" s="110"/>
      <c r="J492" s="110"/>
      <c r="K492" s="110"/>
      <c r="L492" s="110"/>
      <c r="M492" s="110"/>
      <c r="N492" s="110"/>
      <c r="O492" s="110"/>
      <c r="P492" s="110"/>
      <c r="Q492" s="110"/>
    </row>
    <row r="493" spans="4:17" ht="12.75">
      <c r="D493" s="110"/>
      <c r="E493" s="110"/>
      <c r="F493" s="110"/>
      <c r="G493" s="110"/>
      <c r="H493" s="110"/>
      <c r="I493" s="110"/>
      <c r="J493" s="110"/>
      <c r="K493" s="110"/>
      <c r="L493" s="110"/>
      <c r="M493" s="110"/>
      <c r="N493" s="110"/>
      <c r="O493" s="110"/>
      <c r="P493" s="110"/>
      <c r="Q493" s="110"/>
    </row>
    <row r="494" spans="4:17" ht="12.75">
      <c r="D494" s="110"/>
      <c r="E494" s="110"/>
      <c r="F494" s="110"/>
      <c r="G494" s="110"/>
      <c r="H494" s="110"/>
      <c r="I494" s="110"/>
      <c r="J494" s="110"/>
      <c r="K494" s="110"/>
      <c r="L494" s="110"/>
      <c r="M494" s="110"/>
      <c r="N494" s="110"/>
      <c r="O494" s="110"/>
      <c r="P494" s="110"/>
      <c r="Q494" s="110"/>
    </row>
    <row r="495" spans="4:17" ht="12.75">
      <c r="D495" s="110"/>
      <c r="E495" s="110"/>
      <c r="F495" s="110"/>
      <c r="G495" s="110"/>
      <c r="H495" s="110"/>
      <c r="I495" s="110"/>
      <c r="J495" s="110"/>
      <c r="K495" s="110"/>
      <c r="L495" s="110"/>
      <c r="M495" s="110"/>
      <c r="N495" s="110"/>
      <c r="O495" s="110"/>
      <c r="P495" s="110"/>
      <c r="Q495" s="110"/>
    </row>
    <row r="496" spans="4:17" ht="12.75">
      <c r="D496" s="110"/>
      <c r="E496" s="110"/>
      <c r="F496" s="110"/>
      <c r="G496" s="110"/>
      <c r="H496" s="110"/>
      <c r="I496" s="110"/>
      <c r="J496" s="110"/>
      <c r="K496" s="110"/>
      <c r="L496" s="110"/>
      <c r="M496" s="110"/>
      <c r="N496" s="110"/>
      <c r="O496" s="110"/>
      <c r="P496" s="110"/>
      <c r="Q496" s="110"/>
    </row>
    <row r="497" spans="4:17" ht="12.75">
      <c r="D497" s="110"/>
      <c r="E497" s="110"/>
      <c r="F497" s="110"/>
      <c r="G497" s="110"/>
      <c r="H497" s="110"/>
      <c r="I497" s="110"/>
      <c r="J497" s="110"/>
      <c r="K497" s="110"/>
      <c r="L497" s="110"/>
      <c r="M497" s="110"/>
      <c r="N497" s="110"/>
      <c r="O497" s="110"/>
      <c r="P497" s="110"/>
      <c r="Q497" s="110"/>
    </row>
    <row r="498" spans="4:17" ht="12.75">
      <c r="D498" s="110"/>
      <c r="E498" s="110"/>
      <c r="F498" s="110"/>
      <c r="G498" s="110"/>
      <c r="H498" s="110"/>
      <c r="I498" s="110"/>
      <c r="J498" s="110"/>
      <c r="K498" s="110"/>
      <c r="L498" s="110"/>
      <c r="M498" s="110"/>
      <c r="N498" s="110"/>
      <c r="O498" s="110"/>
      <c r="P498" s="110"/>
      <c r="Q498" s="110"/>
    </row>
    <row r="499" spans="4:17" ht="12.75">
      <c r="D499" s="110"/>
      <c r="E499" s="110"/>
      <c r="F499" s="110"/>
      <c r="G499" s="110"/>
      <c r="H499" s="110"/>
      <c r="I499" s="110"/>
      <c r="J499" s="110"/>
      <c r="K499" s="110"/>
      <c r="L499" s="110"/>
      <c r="M499" s="110"/>
      <c r="N499" s="110"/>
      <c r="O499" s="110"/>
      <c r="P499" s="110"/>
      <c r="Q499" s="110"/>
    </row>
    <row r="500" spans="4:17" ht="12.75">
      <c r="D500" s="110"/>
      <c r="E500" s="110"/>
      <c r="F500" s="110"/>
      <c r="G500" s="110"/>
      <c r="H500" s="110"/>
      <c r="I500" s="110"/>
      <c r="J500" s="110"/>
      <c r="K500" s="110"/>
      <c r="L500" s="110"/>
      <c r="M500" s="110"/>
      <c r="N500" s="110"/>
      <c r="O500" s="110"/>
      <c r="P500" s="110"/>
      <c r="Q500" s="110"/>
    </row>
    <row r="501" spans="4:17" ht="12.75">
      <c r="D501" s="110"/>
      <c r="E501" s="110"/>
      <c r="F501" s="110"/>
      <c r="G501" s="110"/>
      <c r="H501" s="110"/>
      <c r="I501" s="110"/>
      <c r="J501" s="110"/>
      <c r="K501" s="110"/>
      <c r="L501" s="110"/>
      <c r="M501" s="110"/>
      <c r="N501" s="110"/>
      <c r="O501" s="110"/>
      <c r="P501" s="110"/>
      <c r="Q501" s="110"/>
    </row>
    <row r="502" spans="4:17" ht="12.75">
      <c r="D502" s="110"/>
      <c r="E502" s="110"/>
      <c r="F502" s="110"/>
      <c r="G502" s="110"/>
      <c r="H502" s="110"/>
      <c r="I502" s="110"/>
      <c r="J502" s="110"/>
      <c r="K502" s="110"/>
      <c r="L502" s="110"/>
      <c r="M502" s="110"/>
      <c r="N502" s="110"/>
      <c r="O502" s="110"/>
      <c r="P502" s="110"/>
      <c r="Q502" s="110"/>
    </row>
    <row r="503" spans="4:17" ht="12.75">
      <c r="D503" s="110"/>
      <c r="E503" s="110"/>
      <c r="F503" s="110"/>
      <c r="G503" s="110"/>
      <c r="H503" s="110"/>
      <c r="I503" s="110"/>
      <c r="J503" s="110"/>
      <c r="K503" s="110"/>
      <c r="L503" s="110"/>
      <c r="M503" s="110"/>
      <c r="N503" s="110"/>
      <c r="O503" s="110"/>
      <c r="P503" s="110"/>
      <c r="Q503" s="110"/>
    </row>
    <row r="504" spans="4:17" ht="12.75">
      <c r="D504" s="110"/>
      <c r="E504" s="110"/>
      <c r="F504" s="110"/>
      <c r="G504" s="110"/>
      <c r="H504" s="110"/>
      <c r="I504" s="110"/>
      <c r="J504" s="110"/>
      <c r="K504" s="110"/>
      <c r="L504" s="110"/>
      <c r="M504" s="110"/>
      <c r="N504" s="110"/>
      <c r="O504" s="110"/>
      <c r="P504" s="110"/>
      <c r="Q504" s="110"/>
    </row>
    <row r="505" spans="4:17" ht="12.75">
      <c r="D505" s="110"/>
      <c r="E505" s="110"/>
      <c r="F505" s="110"/>
      <c r="G505" s="110"/>
      <c r="H505" s="110"/>
      <c r="I505" s="110"/>
      <c r="J505" s="110"/>
      <c r="K505" s="110"/>
      <c r="L505" s="110"/>
      <c r="M505" s="110"/>
      <c r="N505" s="110"/>
      <c r="O505" s="110"/>
      <c r="P505" s="110"/>
      <c r="Q505" s="110"/>
    </row>
    <row r="506" spans="4:17" ht="12.75">
      <c r="D506" s="110"/>
      <c r="E506" s="110"/>
      <c r="F506" s="110"/>
      <c r="G506" s="110"/>
      <c r="H506" s="110"/>
      <c r="I506" s="110"/>
      <c r="J506" s="110"/>
      <c r="K506" s="110"/>
      <c r="L506" s="110"/>
      <c r="M506" s="110"/>
      <c r="N506" s="110"/>
      <c r="O506" s="110"/>
      <c r="P506" s="110"/>
      <c r="Q506" s="110"/>
    </row>
    <row r="507" spans="4:17" ht="12.75">
      <c r="D507" s="110"/>
      <c r="E507" s="110"/>
      <c r="F507" s="110"/>
      <c r="G507" s="110"/>
      <c r="H507" s="110"/>
      <c r="I507" s="110"/>
      <c r="J507" s="110"/>
      <c r="K507" s="110"/>
      <c r="L507" s="110"/>
      <c r="M507" s="110"/>
      <c r="N507" s="110"/>
      <c r="O507" s="110"/>
      <c r="P507" s="110"/>
      <c r="Q507" s="110"/>
    </row>
    <row r="508" spans="4:17" ht="12.75">
      <c r="D508" s="110"/>
      <c r="E508" s="110"/>
      <c r="F508" s="110"/>
      <c r="G508" s="110"/>
      <c r="H508" s="110"/>
      <c r="I508" s="110"/>
      <c r="J508" s="110"/>
      <c r="K508" s="110"/>
      <c r="L508" s="110"/>
      <c r="M508" s="110"/>
      <c r="N508" s="110"/>
      <c r="O508" s="110"/>
      <c r="P508" s="110"/>
      <c r="Q508" s="110"/>
    </row>
    <row r="509" spans="4:17" ht="12.75">
      <c r="D509" s="110"/>
      <c r="E509" s="110"/>
      <c r="F509" s="110"/>
      <c r="G509" s="110"/>
      <c r="H509" s="110"/>
      <c r="I509" s="110"/>
      <c r="J509" s="110"/>
      <c r="K509" s="110"/>
      <c r="L509" s="110"/>
      <c r="M509" s="110"/>
      <c r="N509" s="110"/>
      <c r="O509" s="110"/>
      <c r="P509" s="110"/>
      <c r="Q509" s="110"/>
    </row>
    <row r="510" spans="4:17" ht="12.75">
      <c r="D510" s="110"/>
      <c r="E510" s="110"/>
      <c r="F510" s="110"/>
      <c r="G510" s="110"/>
      <c r="H510" s="110"/>
      <c r="I510" s="110"/>
      <c r="J510" s="110"/>
      <c r="K510" s="110"/>
      <c r="L510" s="110"/>
      <c r="M510" s="110"/>
      <c r="N510" s="110"/>
      <c r="O510" s="110"/>
      <c r="P510" s="110"/>
      <c r="Q510" s="110"/>
    </row>
    <row r="511" spans="4:17" ht="12.75">
      <c r="D511" s="110"/>
      <c r="E511" s="110"/>
      <c r="F511" s="110"/>
      <c r="G511" s="110"/>
      <c r="H511" s="110"/>
      <c r="I511" s="110"/>
      <c r="J511" s="110"/>
      <c r="K511" s="110"/>
      <c r="L511" s="110"/>
      <c r="M511" s="110"/>
      <c r="N511" s="110"/>
      <c r="O511" s="110"/>
      <c r="P511" s="110"/>
      <c r="Q511" s="110"/>
    </row>
    <row r="512" spans="4:17" ht="12.75">
      <c r="D512" s="110"/>
      <c r="E512" s="110"/>
      <c r="F512" s="110"/>
      <c r="G512" s="110"/>
      <c r="H512" s="110"/>
      <c r="I512" s="110"/>
      <c r="J512" s="110"/>
      <c r="K512" s="110"/>
      <c r="L512" s="110"/>
      <c r="M512" s="110"/>
      <c r="N512" s="110"/>
      <c r="O512" s="110"/>
      <c r="P512" s="110"/>
      <c r="Q512" s="110"/>
    </row>
    <row r="513" spans="4:17" ht="12.75">
      <c r="D513" s="110"/>
      <c r="E513" s="110"/>
      <c r="F513" s="110"/>
      <c r="G513" s="110"/>
      <c r="H513" s="110"/>
      <c r="I513" s="110"/>
      <c r="J513" s="110"/>
      <c r="K513" s="110"/>
      <c r="L513" s="110"/>
      <c r="M513" s="110"/>
      <c r="N513" s="110"/>
      <c r="O513" s="110"/>
      <c r="P513" s="110"/>
      <c r="Q513" s="110"/>
    </row>
    <row r="514" spans="4:17" ht="12.75">
      <c r="D514" s="110"/>
      <c r="E514" s="110"/>
      <c r="F514" s="110"/>
      <c r="G514" s="110"/>
      <c r="H514" s="110"/>
      <c r="I514" s="110"/>
      <c r="J514" s="110"/>
      <c r="K514" s="110"/>
      <c r="L514" s="110"/>
      <c r="M514" s="110"/>
      <c r="N514" s="110"/>
      <c r="O514" s="110"/>
      <c r="P514" s="110"/>
      <c r="Q514" s="110"/>
    </row>
    <row r="515" spans="4:17" ht="12.75">
      <c r="D515" s="110"/>
      <c r="E515" s="110"/>
      <c r="F515" s="110"/>
      <c r="G515" s="110"/>
      <c r="H515" s="110"/>
      <c r="I515" s="110"/>
      <c r="J515" s="110"/>
      <c r="K515" s="110"/>
      <c r="L515" s="110"/>
      <c r="M515" s="110"/>
      <c r="N515" s="110"/>
      <c r="O515" s="110"/>
      <c r="P515" s="110"/>
      <c r="Q515" s="110"/>
    </row>
    <row r="516" spans="4:17" ht="12.75">
      <c r="D516" s="110"/>
      <c r="E516" s="110"/>
      <c r="F516" s="110"/>
      <c r="G516" s="110"/>
      <c r="H516" s="110"/>
      <c r="I516" s="110"/>
      <c r="J516" s="110"/>
      <c r="K516" s="110"/>
      <c r="L516" s="110"/>
      <c r="M516" s="110"/>
      <c r="N516" s="110"/>
      <c r="O516" s="110"/>
      <c r="P516" s="110"/>
      <c r="Q516" s="110"/>
    </row>
    <row r="517" spans="4:17" ht="12.75">
      <c r="D517" s="110"/>
      <c r="E517" s="110"/>
      <c r="F517" s="110"/>
      <c r="G517" s="110"/>
      <c r="H517" s="110"/>
      <c r="I517" s="110"/>
      <c r="J517" s="110"/>
      <c r="K517" s="110"/>
      <c r="L517" s="110"/>
      <c r="M517" s="110"/>
      <c r="N517" s="110"/>
      <c r="O517" s="110"/>
      <c r="P517" s="110"/>
      <c r="Q517" s="110"/>
    </row>
    <row r="518" spans="4:17" ht="12.75">
      <c r="D518" s="110"/>
      <c r="E518" s="110"/>
      <c r="F518" s="110"/>
      <c r="G518" s="110"/>
      <c r="H518" s="110"/>
      <c r="I518" s="110"/>
      <c r="J518" s="110"/>
      <c r="K518" s="110"/>
      <c r="L518" s="110"/>
      <c r="M518" s="110"/>
      <c r="N518" s="110"/>
      <c r="O518" s="110"/>
      <c r="P518" s="110"/>
      <c r="Q518" s="110"/>
    </row>
    <row r="519" spans="4:17" ht="12.75">
      <c r="D519" s="110"/>
      <c r="E519" s="110"/>
      <c r="F519" s="110"/>
      <c r="G519" s="110"/>
      <c r="H519" s="110"/>
      <c r="I519" s="110"/>
      <c r="J519" s="110"/>
      <c r="K519" s="110"/>
      <c r="L519" s="110"/>
      <c r="M519" s="110"/>
      <c r="N519" s="110"/>
      <c r="O519" s="110"/>
      <c r="P519" s="110"/>
      <c r="Q519" s="110"/>
    </row>
    <row r="520" spans="4:17" ht="12.75">
      <c r="D520" s="110"/>
      <c r="E520" s="110"/>
      <c r="F520" s="110"/>
      <c r="G520" s="110"/>
      <c r="H520" s="110"/>
      <c r="I520" s="110"/>
      <c r="J520" s="110"/>
      <c r="K520" s="110"/>
      <c r="L520" s="110"/>
      <c r="M520" s="110"/>
      <c r="N520" s="110"/>
      <c r="O520" s="110"/>
      <c r="P520" s="110"/>
      <c r="Q520" s="110"/>
    </row>
    <row r="521" spans="4:17" ht="12.75">
      <c r="D521" s="110"/>
      <c r="E521" s="110"/>
      <c r="F521" s="110"/>
      <c r="G521" s="110"/>
      <c r="H521" s="110"/>
      <c r="I521" s="110"/>
      <c r="J521" s="110"/>
      <c r="K521" s="110"/>
      <c r="L521" s="110"/>
      <c r="M521" s="110"/>
      <c r="N521" s="110"/>
      <c r="O521" s="110"/>
      <c r="P521" s="110"/>
      <c r="Q521" s="110"/>
    </row>
    <row r="522" spans="4:17" ht="12.75">
      <c r="D522" s="110"/>
      <c r="E522" s="110"/>
      <c r="F522" s="110"/>
      <c r="G522" s="110"/>
      <c r="H522" s="110"/>
      <c r="I522" s="110"/>
      <c r="J522" s="110"/>
      <c r="K522" s="110"/>
      <c r="L522" s="110"/>
      <c r="M522" s="110"/>
      <c r="N522" s="110"/>
      <c r="O522" s="110"/>
      <c r="P522" s="110"/>
      <c r="Q522" s="110"/>
    </row>
    <row r="523" spans="4:17" ht="12.75">
      <c r="D523" s="110"/>
      <c r="E523" s="110"/>
      <c r="F523" s="110"/>
      <c r="G523" s="110"/>
      <c r="H523" s="110"/>
      <c r="I523" s="110"/>
      <c r="J523" s="110"/>
      <c r="K523" s="110"/>
      <c r="L523" s="110"/>
      <c r="M523" s="110"/>
      <c r="N523" s="110"/>
      <c r="O523" s="110"/>
      <c r="P523" s="110"/>
      <c r="Q523" s="110"/>
    </row>
    <row r="524" spans="4:17" ht="12.75">
      <c r="D524" s="110"/>
      <c r="E524" s="110"/>
      <c r="F524" s="110"/>
      <c r="G524" s="110"/>
      <c r="H524" s="110"/>
      <c r="I524" s="110"/>
      <c r="J524" s="110"/>
      <c r="K524" s="110"/>
      <c r="L524" s="110"/>
      <c r="M524" s="110"/>
      <c r="N524" s="110"/>
      <c r="O524" s="110"/>
      <c r="P524" s="110"/>
      <c r="Q524" s="110"/>
    </row>
    <row r="525" spans="4:17" ht="12.75">
      <c r="D525" s="110"/>
      <c r="E525" s="110"/>
      <c r="F525" s="110"/>
      <c r="G525" s="110"/>
      <c r="H525" s="110"/>
      <c r="I525" s="110"/>
      <c r="J525" s="110"/>
      <c r="K525" s="110"/>
      <c r="L525" s="110"/>
      <c r="M525" s="110"/>
      <c r="N525" s="110"/>
      <c r="O525" s="110"/>
      <c r="P525" s="110"/>
      <c r="Q525" s="110"/>
    </row>
    <row r="526" spans="4:17" ht="12.75">
      <c r="D526" s="110"/>
      <c r="E526" s="110"/>
      <c r="F526" s="110"/>
      <c r="G526" s="110"/>
      <c r="H526" s="110"/>
      <c r="I526" s="110"/>
      <c r="J526" s="110"/>
      <c r="K526" s="110"/>
      <c r="L526" s="110"/>
      <c r="M526" s="110"/>
      <c r="N526" s="110"/>
      <c r="O526" s="110"/>
      <c r="P526" s="110"/>
      <c r="Q526" s="110"/>
    </row>
    <row r="527" spans="4:17" ht="12.75">
      <c r="D527" s="110"/>
      <c r="E527" s="110"/>
      <c r="F527" s="110"/>
      <c r="G527" s="110"/>
      <c r="H527" s="110"/>
      <c r="I527" s="110"/>
      <c r="J527" s="110"/>
      <c r="K527" s="110"/>
      <c r="L527" s="110"/>
      <c r="M527" s="110"/>
      <c r="N527" s="110"/>
      <c r="O527" s="110"/>
      <c r="P527" s="110"/>
      <c r="Q527" s="110"/>
    </row>
    <row r="528" spans="4:17" ht="12.75">
      <c r="D528" s="110"/>
      <c r="E528" s="110"/>
      <c r="F528" s="110"/>
      <c r="G528" s="110"/>
      <c r="H528" s="110"/>
      <c r="I528" s="110"/>
      <c r="J528" s="110"/>
      <c r="K528" s="110"/>
      <c r="L528" s="110"/>
      <c r="M528" s="110"/>
      <c r="N528" s="110"/>
      <c r="O528" s="110"/>
      <c r="P528" s="110"/>
      <c r="Q528" s="110"/>
    </row>
    <row r="529" spans="4:17" ht="12.75">
      <c r="D529" s="110"/>
      <c r="E529" s="110"/>
      <c r="F529" s="110"/>
      <c r="G529" s="110"/>
      <c r="H529" s="110"/>
      <c r="I529" s="110"/>
      <c r="J529" s="110"/>
      <c r="K529" s="110"/>
      <c r="L529" s="110"/>
      <c r="M529" s="110"/>
      <c r="N529" s="110"/>
      <c r="O529" s="110"/>
      <c r="P529" s="110"/>
      <c r="Q529" s="110"/>
    </row>
    <row r="530" spans="4:17" ht="12.75">
      <c r="D530" s="110"/>
      <c r="E530" s="110"/>
      <c r="F530" s="110"/>
      <c r="G530" s="110"/>
      <c r="H530" s="110"/>
      <c r="I530" s="110"/>
      <c r="J530" s="110"/>
      <c r="K530" s="110"/>
      <c r="L530" s="110"/>
      <c r="M530" s="110"/>
      <c r="N530" s="110"/>
      <c r="O530" s="110"/>
      <c r="P530" s="110"/>
      <c r="Q530" s="110"/>
    </row>
    <row r="531" spans="4:17" ht="12.75">
      <c r="D531" s="110"/>
      <c r="E531" s="110"/>
      <c r="F531" s="110"/>
      <c r="G531" s="110"/>
      <c r="H531" s="110"/>
      <c r="I531" s="110"/>
      <c r="J531" s="110"/>
      <c r="K531" s="110"/>
      <c r="L531" s="110"/>
      <c r="M531" s="110"/>
      <c r="N531" s="110"/>
      <c r="O531" s="110"/>
      <c r="P531" s="110"/>
      <c r="Q531" s="110"/>
    </row>
    <row r="532" spans="4:17" ht="12.75">
      <c r="D532" s="110"/>
      <c r="E532" s="110"/>
      <c r="F532" s="110"/>
      <c r="G532" s="110"/>
      <c r="H532" s="110"/>
      <c r="I532" s="110"/>
      <c r="J532" s="110"/>
      <c r="K532" s="110"/>
      <c r="L532" s="110"/>
      <c r="M532" s="110"/>
      <c r="N532" s="110"/>
      <c r="O532" s="110"/>
      <c r="P532" s="110"/>
      <c r="Q532" s="110"/>
    </row>
    <row r="533" spans="4:17" ht="12.75">
      <c r="D533" s="110"/>
      <c r="E533" s="110"/>
      <c r="F533" s="110"/>
      <c r="G533" s="110"/>
      <c r="H533" s="110"/>
      <c r="I533" s="110"/>
      <c r="J533" s="110"/>
      <c r="K533" s="110"/>
      <c r="L533" s="110"/>
      <c r="M533" s="110"/>
      <c r="N533" s="110"/>
      <c r="O533" s="110"/>
      <c r="P533" s="110"/>
      <c r="Q533" s="110"/>
    </row>
    <row r="534" spans="4:17" ht="12.75">
      <c r="D534" s="110"/>
      <c r="E534" s="110"/>
      <c r="F534" s="110"/>
      <c r="G534" s="110"/>
      <c r="H534" s="110"/>
      <c r="I534" s="110"/>
      <c r="J534" s="110"/>
      <c r="K534" s="110"/>
      <c r="L534" s="110"/>
      <c r="M534" s="110"/>
      <c r="N534" s="110"/>
      <c r="O534" s="110"/>
      <c r="P534" s="110"/>
      <c r="Q534" s="110"/>
    </row>
    <row r="535" spans="4:17" ht="12.75">
      <c r="D535" s="110"/>
      <c r="E535" s="110"/>
      <c r="F535" s="110"/>
      <c r="G535" s="110"/>
      <c r="H535" s="110"/>
      <c r="I535" s="110"/>
      <c r="J535" s="110"/>
      <c r="K535" s="110"/>
      <c r="L535" s="110"/>
      <c r="M535" s="110"/>
      <c r="N535" s="110"/>
      <c r="O535" s="110"/>
      <c r="P535" s="110"/>
      <c r="Q535" s="110"/>
    </row>
    <row r="536" spans="4:17" ht="12.75">
      <c r="D536" s="110"/>
      <c r="E536" s="110"/>
      <c r="F536" s="110"/>
      <c r="G536" s="110"/>
      <c r="H536" s="110"/>
      <c r="I536" s="110"/>
      <c r="J536" s="110"/>
      <c r="K536" s="110"/>
      <c r="L536" s="110"/>
      <c r="M536" s="110"/>
      <c r="N536" s="110"/>
      <c r="O536" s="110"/>
      <c r="P536" s="110"/>
      <c r="Q536" s="110"/>
    </row>
    <row r="537" spans="4:17" ht="12.75">
      <c r="D537" s="110"/>
      <c r="E537" s="110"/>
      <c r="F537" s="110"/>
      <c r="G537" s="110"/>
      <c r="H537" s="110"/>
      <c r="I537" s="110"/>
      <c r="J537" s="110"/>
      <c r="K537" s="110"/>
      <c r="L537" s="110"/>
      <c r="M537" s="110"/>
      <c r="N537" s="110"/>
      <c r="O537" s="110"/>
      <c r="P537" s="110"/>
      <c r="Q537" s="110"/>
    </row>
    <row r="538" spans="4:17" ht="12.75">
      <c r="D538" s="110"/>
      <c r="E538" s="110"/>
      <c r="F538" s="110"/>
      <c r="G538" s="110"/>
      <c r="H538" s="110"/>
      <c r="I538" s="110"/>
      <c r="J538" s="110"/>
      <c r="K538" s="110"/>
      <c r="L538" s="110"/>
      <c r="M538" s="110"/>
      <c r="N538" s="110"/>
      <c r="O538" s="110"/>
      <c r="P538" s="110"/>
      <c r="Q538" s="110"/>
    </row>
    <row r="539" spans="4:17" ht="12.75">
      <c r="D539" s="110"/>
      <c r="E539" s="110"/>
      <c r="F539" s="110"/>
      <c r="G539" s="110"/>
      <c r="H539" s="110"/>
      <c r="I539" s="110"/>
      <c r="J539" s="110"/>
      <c r="K539" s="110"/>
      <c r="L539" s="110"/>
      <c r="M539" s="110"/>
      <c r="N539" s="110"/>
      <c r="O539" s="110"/>
      <c r="P539" s="110"/>
      <c r="Q539" s="110"/>
    </row>
    <row r="540" spans="4:17" ht="12.75">
      <c r="D540" s="110"/>
      <c r="E540" s="110"/>
      <c r="F540" s="110"/>
      <c r="G540" s="110"/>
      <c r="H540" s="110"/>
      <c r="I540" s="110"/>
      <c r="J540" s="110"/>
      <c r="K540" s="110"/>
      <c r="L540" s="110"/>
      <c r="M540" s="110"/>
      <c r="N540" s="110"/>
      <c r="O540" s="110"/>
      <c r="P540" s="110"/>
      <c r="Q540" s="110"/>
    </row>
    <row r="541" spans="4:17" ht="12.75">
      <c r="D541" s="110"/>
      <c r="E541" s="110"/>
      <c r="F541" s="110"/>
      <c r="G541" s="110"/>
      <c r="H541" s="110"/>
      <c r="I541" s="110"/>
      <c r="J541" s="110"/>
      <c r="K541" s="110"/>
      <c r="L541" s="110"/>
      <c r="M541" s="110"/>
      <c r="N541" s="110"/>
      <c r="O541" s="110"/>
      <c r="P541" s="110"/>
      <c r="Q541" s="110"/>
    </row>
    <row r="542" spans="4:17" ht="12.75">
      <c r="D542" s="110"/>
      <c r="E542" s="110"/>
      <c r="F542" s="110"/>
      <c r="G542" s="110"/>
      <c r="H542" s="110"/>
      <c r="I542" s="110"/>
      <c r="J542" s="110"/>
      <c r="K542" s="110"/>
      <c r="L542" s="110"/>
      <c r="M542" s="110"/>
      <c r="N542" s="110"/>
      <c r="O542" s="110"/>
      <c r="P542" s="110"/>
      <c r="Q542" s="110"/>
    </row>
    <row r="543" spans="4:17" ht="12.75">
      <c r="D543" s="110"/>
      <c r="E543" s="110"/>
      <c r="F543" s="110"/>
      <c r="G543" s="110"/>
      <c r="H543" s="110"/>
      <c r="I543" s="110"/>
      <c r="J543" s="110"/>
      <c r="K543" s="110"/>
      <c r="L543" s="110"/>
      <c r="M543" s="110"/>
      <c r="N543" s="110"/>
      <c r="O543" s="110"/>
      <c r="P543" s="110"/>
      <c r="Q543" s="110"/>
    </row>
    <row r="544" spans="4:17" ht="12.75">
      <c r="D544" s="110"/>
      <c r="E544" s="110"/>
      <c r="F544" s="110"/>
      <c r="G544" s="110"/>
      <c r="H544" s="110"/>
      <c r="I544" s="110"/>
      <c r="J544" s="110"/>
      <c r="K544" s="110"/>
      <c r="L544" s="110"/>
      <c r="M544" s="110"/>
      <c r="N544" s="110"/>
      <c r="O544" s="110"/>
      <c r="P544" s="110"/>
      <c r="Q544" s="110"/>
    </row>
    <row r="545" spans="4:17" ht="12.75">
      <c r="D545" s="110"/>
      <c r="E545" s="110"/>
      <c r="F545" s="110"/>
      <c r="G545" s="110"/>
      <c r="H545" s="110"/>
      <c r="I545" s="110"/>
      <c r="J545" s="110"/>
      <c r="K545" s="110"/>
      <c r="L545" s="110"/>
      <c r="M545" s="110"/>
      <c r="N545" s="110"/>
      <c r="O545" s="110"/>
      <c r="P545" s="110"/>
      <c r="Q545" s="110"/>
    </row>
    <row r="546" spans="4:17" ht="12.75">
      <c r="D546" s="110"/>
      <c r="E546" s="110"/>
      <c r="F546" s="110"/>
      <c r="G546" s="110"/>
      <c r="H546" s="110"/>
      <c r="I546" s="110"/>
      <c r="J546" s="110"/>
      <c r="K546" s="110"/>
      <c r="L546" s="110"/>
      <c r="M546" s="110"/>
      <c r="N546" s="110"/>
      <c r="O546" s="110"/>
      <c r="P546" s="110"/>
      <c r="Q546" s="110"/>
    </row>
    <row r="547" spans="4:17" ht="12.75">
      <c r="D547" s="110"/>
      <c r="E547" s="110"/>
      <c r="F547" s="110"/>
      <c r="G547" s="110"/>
      <c r="H547" s="110"/>
      <c r="I547" s="110"/>
      <c r="J547" s="110"/>
      <c r="K547" s="110"/>
      <c r="L547" s="110"/>
      <c r="M547" s="110"/>
      <c r="N547" s="110"/>
      <c r="O547" s="110"/>
      <c r="P547" s="110"/>
      <c r="Q547" s="110"/>
    </row>
    <row r="548" spans="4:17" ht="12.75">
      <c r="D548" s="110"/>
      <c r="E548" s="110"/>
      <c r="F548" s="110"/>
      <c r="G548" s="110"/>
      <c r="H548" s="110"/>
      <c r="I548" s="110"/>
      <c r="J548" s="110"/>
      <c r="K548" s="110"/>
      <c r="L548" s="110"/>
      <c r="M548" s="110"/>
      <c r="N548" s="110"/>
      <c r="O548" s="110"/>
      <c r="P548" s="110"/>
      <c r="Q548" s="110"/>
    </row>
    <row r="549" spans="4:17" ht="12.75">
      <c r="D549" s="110"/>
      <c r="E549" s="110"/>
      <c r="F549" s="110"/>
      <c r="G549" s="110"/>
      <c r="H549" s="110"/>
      <c r="I549" s="110"/>
      <c r="J549" s="110"/>
      <c r="K549" s="110"/>
      <c r="L549" s="110"/>
      <c r="M549" s="110"/>
      <c r="N549" s="110"/>
      <c r="O549" s="110"/>
      <c r="P549" s="110"/>
      <c r="Q549" s="110"/>
    </row>
    <row r="550" spans="4:17" ht="12.75">
      <c r="D550" s="110"/>
      <c r="E550" s="110"/>
      <c r="F550" s="110"/>
      <c r="G550" s="110"/>
      <c r="H550" s="110"/>
      <c r="I550" s="110"/>
      <c r="J550" s="110"/>
      <c r="K550" s="110"/>
      <c r="L550" s="110"/>
      <c r="M550" s="110"/>
      <c r="N550" s="110"/>
      <c r="O550" s="110"/>
      <c r="P550" s="110"/>
      <c r="Q550" s="110"/>
    </row>
    <row r="551" spans="4:17" ht="12.75">
      <c r="D551" s="110"/>
      <c r="E551" s="110"/>
      <c r="F551" s="110"/>
      <c r="G551" s="110"/>
      <c r="H551" s="110"/>
      <c r="I551" s="110"/>
      <c r="J551" s="110"/>
      <c r="K551" s="110"/>
      <c r="L551" s="110"/>
      <c r="M551" s="110"/>
      <c r="N551" s="110"/>
      <c r="O551" s="110"/>
      <c r="P551" s="110"/>
      <c r="Q551" s="110"/>
    </row>
    <row r="552" spans="4:17" ht="12.75">
      <c r="D552" s="110"/>
      <c r="E552" s="110"/>
      <c r="F552" s="110"/>
      <c r="G552" s="110"/>
      <c r="H552" s="110"/>
      <c r="I552" s="110"/>
      <c r="J552" s="110"/>
      <c r="K552" s="110"/>
      <c r="L552" s="110"/>
      <c r="M552" s="110"/>
      <c r="N552" s="110"/>
      <c r="O552" s="110"/>
      <c r="P552" s="110"/>
      <c r="Q552" s="110"/>
    </row>
    <row r="553" spans="4:17" ht="12.75">
      <c r="D553" s="110"/>
      <c r="E553" s="110"/>
      <c r="F553" s="110"/>
      <c r="G553" s="110"/>
      <c r="H553" s="110"/>
      <c r="I553" s="110"/>
      <c r="J553" s="110"/>
      <c r="K553" s="110"/>
      <c r="L553" s="110"/>
      <c r="M553" s="110"/>
      <c r="N553" s="110"/>
      <c r="O553" s="110"/>
      <c r="P553" s="110"/>
      <c r="Q553" s="110"/>
    </row>
    <row r="554" spans="4:17" ht="12.75">
      <c r="D554" s="110"/>
      <c r="E554" s="110"/>
      <c r="F554" s="110"/>
      <c r="G554" s="110"/>
      <c r="H554" s="110"/>
      <c r="I554" s="110"/>
      <c r="J554" s="110"/>
      <c r="K554" s="110"/>
      <c r="L554" s="110"/>
      <c r="M554" s="110"/>
      <c r="N554" s="110"/>
      <c r="O554" s="110"/>
      <c r="P554" s="110"/>
      <c r="Q554" s="110"/>
    </row>
    <row r="555" spans="4:17" ht="12.75">
      <c r="D555" s="110"/>
      <c r="E555" s="110"/>
      <c r="F555" s="110"/>
      <c r="G555" s="110"/>
      <c r="H555" s="110"/>
      <c r="I555" s="110"/>
      <c r="J555" s="110"/>
      <c r="K555" s="110"/>
      <c r="L555" s="110"/>
      <c r="M555" s="110"/>
      <c r="N555" s="110"/>
      <c r="O555" s="110"/>
      <c r="P555" s="110"/>
      <c r="Q555" s="110"/>
    </row>
    <row r="556" spans="4:17" ht="12.75">
      <c r="D556" s="110"/>
      <c r="E556" s="110"/>
      <c r="F556" s="110"/>
      <c r="G556" s="110"/>
      <c r="H556" s="110"/>
      <c r="I556" s="110"/>
      <c r="J556" s="110"/>
      <c r="K556" s="110"/>
      <c r="L556" s="110"/>
      <c r="M556" s="110"/>
      <c r="N556" s="110"/>
      <c r="O556" s="110"/>
      <c r="P556" s="110"/>
      <c r="Q556" s="110"/>
    </row>
    <row r="557" spans="4:17" ht="12.75">
      <c r="D557" s="110"/>
      <c r="E557" s="110"/>
      <c r="F557" s="110"/>
      <c r="G557" s="110"/>
      <c r="H557" s="110"/>
      <c r="I557" s="110"/>
      <c r="J557" s="110"/>
      <c r="K557" s="110"/>
      <c r="L557" s="110"/>
      <c r="M557" s="110"/>
      <c r="N557" s="110"/>
      <c r="O557" s="110"/>
      <c r="P557" s="110"/>
      <c r="Q557" s="110"/>
    </row>
    <row r="558" spans="4:17" ht="12.75">
      <c r="D558" s="110"/>
      <c r="E558" s="110"/>
      <c r="F558" s="110"/>
      <c r="G558" s="110"/>
      <c r="H558" s="110"/>
      <c r="I558" s="110"/>
      <c r="J558" s="110"/>
      <c r="K558" s="110"/>
      <c r="L558" s="110"/>
      <c r="M558" s="110"/>
      <c r="N558" s="110"/>
      <c r="O558" s="110"/>
      <c r="P558" s="110"/>
      <c r="Q558" s="110"/>
    </row>
    <row r="559" spans="4:17" ht="12.75">
      <c r="D559" s="110"/>
      <c r="E559" s="110"/>
      <c r="F559" s="110"/>
      <c r="G559" s="110"/>
      <c r="H559" s="110"/>
      <c r="I559" s="110"/>
      <c r="J559" s="110"/>
      <c r="K559" s="110"/>
      <c r="L559" s="110"/>
      <c r="M559" s="110"/>
      <c r="N559" s="110"/>
      <c r="O559" s="110"/>
      <c r="P559" s="110"/>
      <c r="Q559" s="110"/>
    </row>
    <row r="560" spans="4:17" ht="12.75">
      <c r="D560" s="110"/>
      <c r="E560" s="110"/>
      <c r="F560" s="110"/>
      <c r="G560" s="110"/>
      <c r="H560" s="110"/>
      <c r="I560" s="110"/>
      <c r="J560" s="110"/>
      <c r="K560" s="110"/>
      <c r="L560" s="110"/>
      <c r="M560" s="110"/>
      <c r="N560" s="110"/>
      <c r="O560" s="110"/>
      <c r="P560" s="110"/>
      <c r="Q560" s="110"/>
    </row>
    <row r="561" spans="4:17" ht="12.75">
      <c r="D561" s="110"/>
      <c r="E561" s="110"/>
      <c r="F561" s="110"/>
      <c r="G561" s="110"/>
      <c r="H561" s="110"/>
      <c r="I561" s="110"/>
      <c r="J561" s="110"/>
      <c r="K561" s="110"/>
      <c r="L561" s="110"/>
      <c r="M561" s="110"/>
      <c r="N561" s="110"/>
      <c r="O561" s="110"/>
      <c r="P561" s="110"/>
      <c r="Q561" s="110"/>
    </row>
    <row r="562" spans="4:17" ht="12.75">
      <c r="D562" s="110"/>
      <c r="E562" s="110"/>
      <c r="F562" s="110"/>
      <c r="G562" s="110"/>
      <c r="H562" s="110"/>
      <c r="I562" s="110"/>
      <c r="J562" s="110"/>
      <c r="K562" s="110"/>
      <c r="L562" s="110"/>
      <c r="M562" s="110"/>
      <c r="N562" s="110"/>
      <c r="O562" s="110"/>
      <c r="P562" s="110"/>
      <c r="Q562" s="110"/>
    </row>
    <row r="563" spans="4:17" ht="12.75">
      <c r="D563" s="110"/>
      <c r="E563" s="110"/>
      <c r="F563" s="110"/>
      <c r="G563" s="110"/>
      <c r="H563" s="110"/>
      <c r="I563" s="110"/>
      <c r="J563" s="110"/>
      <c r="K563" s="110"/>
      <c r="L563" s="110"/>
      <c r="M563" s="110"/>
      <c r="N563" s="110"/>
      <c r="O563" s="110"/>
      <c r="P563" s="110"/>
      <c r="Q563" s="110"/>
    </row>
    <row r="564" spans="4:17" ht="12.75">
      <c r="D564" s="110"/>
      <c r="E564" s="110"/>
      <c r="F564" s="110"/>
      <c r="G564" s="110"/>
      <c r="H564" s="110"/>
      <c r="I564" s="110"/>
      <c r="J564" s="110"/>
      <c r="K564" s="110"/>
      <c r="L564" s="110"/>
      <c r="M564" s="110"/>
      <c r="N564" s="110"/>
      <c r="O564" s="110"/>
      <c r="P564" s="110"/>
      <c r="Q564" s="110"/>
    </row>
    <row r="565" spans="4:17" ht="12.75">
      <c r="D565" s="110"/>
      <c r="E565" s="110"/>
      <c r="F565" s="110"/>
      <c r="G565" s="110"/>
      <c r="H565" s="110"/>
      <c r="I565" s="110"/>
      <c r="J565" s="110"/>
      <c r="K565" s="110"/>
      <c r="L565" s="110"/>
      <c r="M565" s="110"/>
      <c r="N565" s="110"/>
      <c r="O565" s="110"/>
      <c r="P565" s="110"/>
      <c r="Q565" s="110"/>
    </row>
    <row r="566" spans="4:17" ht="12.75">
      <c r="D566" s="110"/>
      <c r="E566" s="110"/>
      <c r="F566" s="110"/>
      <c r="G566" s="110"/>
      <c r="H566" s="110"/>
      <c r="I566" s="110"/>
      <c r="J566" s="110"/>
      <c r="K566" s="110"/>
      <c r="L566" s="110"/>
      <c r="M566" s="110"/>
      <c r="N566" s="110"/>
      <c r="O566" s="110"/>
      <c r="P566" s="110"/>
      <c r="Q566" s="110"/>
    </row>
    <row r="567" spans="4:17" ht="12.75">
      <c r="D567" s="110"/>
      <c r="E567" s="110"/>
      <c r="F567" s="110"/>
      <c r="G567" s="110"/>
      <c r="H567" s="110"/>
      <c r="I567" s="110"/>
      <c r="J567" s="110"/>
      <c r="K567" s="110"/>
      <c r="L567" s="110"/>
      <c r="M567" s="110"/>
      <c r="N567" s="110"/>
      <c r="O567" s="110"/>
      <c r="P567" s="110"/>
      <c r="Q567" s="110"/>
    </row>
    <row r="568" spans="4:17" ht="12.75">
      <c r="D568" s="110"/>
      <c r="E568" s="110"/>
      <c r="F568" s="110"/>
      <c r="G568" s="110"/>
      <c r="H568" s="110"/>
      <c r="I568" s="110"/>
      <c r="J568" s="110"/>
      <c r="K568" s="110"/>
      <c r="L568" s="110"/>
      <c r="M568" s="110"/>
      <c r="N568" s="110"/>
      <c r="O568" s="110"/>
      <c r="P568" s="110"/>
      <c r="Q568" s="110"/>
    </row>
    <row r="569" spans="4:17" ht="12.75">
      <c r="D569" s="110"/>
      <c r="E569" s="110"/>
      <c r="F569" s="110"/>
      <c r="G569" s="110"/>
      <c r="H569" s="110"/>
      <c r="I569" s="110"/>
      <c r="J569" s="110"/>
      <c r="K569" s="110"/>
      <c r="L569" s="110"/>
      <c r="M569" s="110"/>
      <c r="N569" s="110"/>
      <c r="O569" s="110"/>
      <c r="P569" s="110"/>
      <c r="Q569" s="110"/>
    </row>
    <row r="570" spans="4:17" ht="12.75">
      <c r="D570" s="110"/>
      <c r="E570" s="110"/>
      <c r="F570" s="110"/>
      <c r="G570" s="110"/>
      <c r="H570" s="110"/>
      <c r="I570" s="110"/>
      <c r="J570" s="110"/>
      <c r="K570" s="110"/>
      <c r="L570" s="110"/>
      <c r="M570" s="110"/>
      <c r="N570" s="110"/>
      <c r="O570" s="110"/>
      <c r="P570" s="110"/>
      <c r="Q570" s="110"/>
    </row>
    <row r="571" spans="4:17" ht="12.75">
      <c r="D571" s="110"/>
      <c r="E571" s="110"/>
      <c r="F571" s="110"/>
      <c r="G571" s="110"/>
      <c r="H571" s="110"/>
      <c r="I571" s="110"/>
      <c r="J571" s="110"/>
      <c r="K571" s="110"/>
      <c r="L571" s="110"/>
      <c r="M571" s="110"/>
      <c r="N571" s="110"/>
      <c r="O571" s="110"/>
      <c r="P571" s="110"/>
      <c r="Q571" s="110"/>
    </row>
    <row r="572" spans="4:17" ht="12.75">
      <c r="D572" s="110"/>
      <c r="E572" s="110"/>
      <c r="F572" s="110"/>
      <c r="G572" s="110"/>
      <c r="H572" s="110"/>
      <c r="I572" s="110"/>
      <c r="J572" s="110"/>
      <c r="K572" s="110"/>
      <c r="L572" s="110"/>
      <c r="M572" s="110"/>
      <c r="N572" s="110"/>
      <c r="O572" s="110"/>
      <c r="P572" s="110"/>
      <c r="Q572" s="110"/>
    </row>
    <row r="573" spans="4:17" ht="12.75">
      <c r="D573" s="110"/>
      <c r="E573" s="110"/>
      <c r="F573" s="110"/>
      <c r="G573" s="110"/>
      <c r="H573" s="110"/>
      <c r="I573" s="110"/>
      <c r="J573" s="110"/>
      <c r="K573" s="110"/>
      <c r="L573" s="110"/>
      <c r="M573" s="110"/>
      <c r="N573" s="110"/>
      <c r="O573" s="110"/>
      <c r="P573" s="110"/>
      <c r="Q573" s="110"/>
    </row>
    <row r="574" spans="4:17" ht="12.75">
      <c r="D574" s="110"/>
      <c r="E574" s="110"/>
      <c r="F574" s="110"/>
      <c r="G574" s="110"/>
      <c r="H574" s="110"/>
      <c r="I574" s="110"/>
      <c r="J574" s="110"/>
      <c r="K574" s="110"/>
      <c r="L574" s="110"/>
      <c r="M574" s="110"/>
      <c r="N574" s="110"/>
      <c r="O574" s="110"/>
      <c r="P574" s="110"/>
      <c r="Q574" s="110"/>
    </row>
    <row r="575" spans="4:17" ht="12.75">
      <c r="D575" s="110"/>
      <c r="E575" s="110"/>
      <c r="F575" s="110"/>
      <c r="G575" s="110"/>
      <c r="H575" s="110"/>
      <c r="I575" s="110"/>
      <c r="J575" s="110"/>
      <c r="K575" s="110"/>
      <c r="L575" s="110"/>
      <c r="M575" s="110"/>
      <c r="N575" s="110"/>
      <c r="O575" s="110"/>
      <c r="P575" s="110"/>
      <c r="Q575" s="110"/>
    </row>
    <row r="576" spans="4:17" ht="12.75">
      <c r="D576" s="110"/>
      <c r="E576" s="110"/>
      <c r="F576" s="110"/>
      <c r="G576" s="110"/>
      <c r="H576" s="110"/>
      <c r="I576" s="110"/>
      <c r="J576" s="110"/>
      <c r="K576" s="110"/>
      <c r="L576" s="110"/>
      <c r="M576" s="110"/>
      <c r="N576" s="110"/>
      <c r="O576" s="110"/>
      <c r="P576" s="110"/>
      <c r="Q576" s="110"/>
    </row>
    <row r="577" spans="4:17" ht="12.75">
      <c r="D577" s="110"/>
      <c r="E577" s="110"/>
      <c r="F577" s="110"/>
      <c r="G577" s="110"/>
      <c r="H577" s="110"/>
      <c r="I577" s="110"/>
      <c r="J577" s="110"/>
      <c r="K577" s="110"/>
      <c r="L577" s="110"/>
      <c r="M577" s="110"/>
      <c r="N577" s="110"/>
      <c r="O577" s="110"/>
      <c r="P577" s="110"/>
      <c r="Q577" s="110"/>
    </row>
    <row r="578" spans="4:17" ht="12.75">
      <c r="D578" s="110"/>
      <c r="E578" s="110"/>
      <c r="F578" s="110"/>
      <c r="G578" s="110"/>
      <c r="H578" s="110"/>
      <c r="I578" s="110"/>
      <c r="J578" s="110"/>
      <c r="K578" s="110"/>
      <c r="L578" s="110"/>
      <c r="M578" s="110"/>
      <c r="N578" s="110"/>
      <c r="O578" s="110"/>
      <c r="P578" s="110"/>
      <c r="Q578" s="110"/>
    </row>
    <row r="579" spans="4:17" ht="12.75">
      <c r="D579" s="110"/>
      <c r="E579" s="110"/>
      <c r="F579" s="110"/>
      <c r="G579" s="110"/>
      <c r="H579" s="110"/>
      <c r="I579" s="110"/>
      <c r="J579" s="110"/>
      <c r="K579" s="110"/>
      <c r="L579" s="110"/>
      <c r="M579" s="110"/>
      <c r="N579" s="110"/>
      <c r="O579" s="110"/>
      <c r="P579" s="110"/>
      <c r="Q579" s="110"/>
    </row>
    <row r="580" spans="4:17" ht="12.75">
      <c r="D580" s="110"/>
      <c r="E580" s="110"/>
      <c r="F580" s="110"/>
      <c r="G580" s="110"/>
      <c r="H580" s="110"/>
      <c r="I580" s="110"/>
      <c r="J580" s="110"/>
      <c r="K580" s="110"/>
      <c r="L580" s="110"/>
      <c r="M580" s="110"/>
      <c r="N580" s="110"/>
      <c r="O580" s="110"/>
      <c r="P580" s="110"/>
      <c r="Q580" s="110"/>
    </row>
    <row r="581" spans="4:17" ht="12.75">
      <c r="D581" s="110"/>
      <c r="E581" s="110"/>
      <c r="F581" s="110"/>
      <c r="G581" s="110"/>
      <c r="H581" s="110"/>
      <c r="I581" s="110"/>
      <c r="J581" s="110"/>
      <c r="K581" s="110"/>
      <c r="L581" s="110"/>
      <c r="M581" s="110"/>
      <c r="N581" s="110"/>
      <c r="O581" s="110"/>
      <c r="P581" s="110"/>
      <c r="Q581" s="110"/>
    </row>
    <row r="582" spans="4:17" ht="12.75">
      <c r="D582" s="110"/>
      <c r="E582" s="110"/>
      <c r="F582" s="110"/>
      <c r="G582" s="110"/>
      <c r="H582" s="110"/>
      <c r="I582" s="110"/>
      <c r="J582" s="110"/>
      <c r="K582" s="110"/>
      <c r="L582" s="110"/>
      <c r="M582" s="110"/>
      <c r="N582" s="110"/>
      <c r="O582" s="110"/>
      <c r="P582" s="110"/>
      <c r="Q582" s="110"/>
    </row>
    <row r="583" spans="4:17" ht="12.75">
      <c r="D583" s="110"/>
      <c r="E583" s="110"/>
      <c r="F583" s="110"/>
      <c r="G583" s="110"/>
      <c r="H583" s="110"/>
      <c r="I583" s="110"/>
      <c r="J583" s="110"/>
      <c r="K583" s="110"/>
      <c r="L583" s="110"/>
      <c r="M583" s="110"/>
      <c r="N583" s="110"/>
      <c r="O583" s="110"/>
      <c r="P583" s="110"/>
      <c r="Q583" s="110"/>
    </row>
    <row r="584" spans="4:17" ht="12.75">
      <c r="D584" s="110"/>
      <c r="E584" s="110"/>
      <c r="F584" s="110"/>
      <c r="G584" s="110"/>
      <c r="H584" s="110"/>
      <c r="I584" s="110"/>
      <c r="J584" s="110"/>
      <c r="K584" s="110"/>
      <c r="L584" s="110"/>
      <c r="M584" s="110"/>
      <c r="N584" s="110"/>
      <c r="O584" s="110"/>
      <c r="P584" s="110"/>
      <c r="Q584" s="110"/>
    </row>
    <row r="585" spans="4:17" ht="12.75">
      <c r="D585" s="110"/>
      <c r="E585" s="110"/>
      <c r="F585" s="110"/>
      <c r="G585" s="110"/>
      <c r="H585" s="110"/>
      <c r="I585" s="110"/>
      <c r="J585" s="110"/>
      <c r="K585" s="110"/>
      <c r="L585" s="110"/>
      <c r="M585" s="110"/>
      <c r="N585" s="110"/>
      <c r="O585" s="110"/>
      <c r="P585" s="110"/>
      <c r="Q585" s="110"/>
    </row>
    <row r="586" spans="4:17" ht="12.75">
      <c r="D586" s="110"/>
      <c r="E586" s="110"/>
      <c r="F586" s="110"/>
      <c r="G586" s="110"/>
      <c r="H586" s="110"/>
      <c r="I586" s="110"/>
      <c r="J586" s="110"/>
      <c r="K586" s="110"/>
      <c r="L586" s="110"/>
      <c r="M586" s="110"/>
      <c r="N586" s="110"/>
      <c r="O586" s="110"/>
      <c r="P586" s="110"/>
      <c r="Q586" s="110"/>
    </row>
    <row r="587" spans="4:17" ht="12.75">
      <c r="D587" s="110"/>
      <c r="E587" s="110"/>
      <c r="F587" s="110"/>
      <c r="G587" s="110"/>
      <c r="H587" s="110"/>
      <c r="I587" s="110"/>
      <c r="J587" s="110"/>
      <c r="K587" s="110"/>
      <c r="L587" s="110"/>
      <c r="M587" s="110"/>
      <c r="N587" s="110"/>
      <c r="O587" s="110"/>
      <c r="P587" s="110"/>
      <c r="Q587" s="110"/>
    </row>
    <row r="588" spans="4:17" ht="12.75">
      <c r="D588" s="110"/>
      <c r="E588" s="110"/>
      <c r="F588" s="110"/>
      <c r="G588" s="110"/>
      <c r="H588" s="110"/>
      <c r="I588" s="110"/>
      <c r="J588" s="110"/>
      <c r="K588" s="110"/>
      <c r="L588" s="110"/>
      <c r="M588" s="110"/>
      <c r="N588" s="110"/>
      <c r="O588" s="110"/>
      <c r="P588" s="110"/>
      <c r="Q588" s="110"/>
    </row>
    <row r="589" spans="4:17" ht="12.75">
      <c r="D589" s="110"/>
      <c r="E589" s="110"/>
      <c r="F589" s="110"/>
      <c r="G589" s="110"/>
      <c r="H589" s="110"/>
      <c r="I589" s="110"/>
      <c r="J589" s="110"/>
      <c r="K589" s="110"/>
      <c r="L589" s="110"/>
      <c r="M589" s="110"/>
      <c r="N589" s="110"/>
      <c r="O589" s="110"/>
      <c r="P589" s="110"/>
      <c r="Q589" s="110"/>
    </row>
    <row r="590" spans="4:17" ht="12.75">
      <c r="D590" s="110"/>
      <c r="E590" s="110"/>
      <c r="F590" s="110"/>
      <c r="G590" s="110"/>
      <c r="H590" s="110"/>
      <c r="I590" s="110"/>
      <c r="J590" s="110"/>
      <c r="K590" s="110"/>
      <c r="L590" s="110"/>
      <c r="M590" s="110"/>
      <c r="N590" s="110"/>
      <c r="O590" s="110"/>
      <c r="P590" s="110"/>
      <c r="Q590" s="110"/>
    </row>
    <row r="591" spans="4:17" ht="12.75">
      <c r="D591" s="110"/>
      <c r="E591" s="110"/>
      <c r="F591" s="110"/>
      <c r="G591" s="110"/>
      <c r="H591" s="110"/>
      <c r="I591" s="110"/>
      <c r="J591" s="110"/>
      <c r="K591" s="110"/>
      <c r="L591" s="110"/>
      <c r="M591" s="110"/>
      <c r="N591" s="110"/>
      <c r="O591" s="110"/>
      <c r="P591" s="110"/>
      <c r="Q591" s="110"/>
    </row>
    <row r="592" spans="4:17" ht="12.75">
      <c r="D592" s="110"/>
      <c r="E592" s="110"/>
      <c r="F592" s="110"/>
      <c r="G592" s="110"/>
      <c r="H592" s="110"/>
      <c r="I592" s="110"/>
      <c r="J592" s="110"/>
      <c r="K592" s="110"/>
      <c r="L592" s="110"/>
      <c r="M592" s="110"/>
      <c r="N592" s="110"/>
      <c r="O592" s="110"/>
      <c r="P592" s="110"/>
      <c r="Q592" s="110"/>
    </row>
    <row r="593" spans="4:17" ht="12.75">
      <c r="D593" s="110"/>
      <c r="E593" s="110"/>
      <c r="F593" s="110"/>
      <c r="G593" s="110"/>
      <c r="H593" s="110"/>
      <c r="I593" s="110"/>
      <c r="J593" s="110"/>
      <c r="K593" s="110"/>
      <c r="L593" s="110"/>
      <c r="M593" s="110"/>
      <c r="N593" s="110"/>
      <c r="O593" s="110"/>
      <c r="P593" s="110"/>
      <c r="Q593" s="110"/>
    </row>
    <row r="594" spans="4:17" ht="12.75">
      <c r="D594" s="110"/>
      <c r="E594" s="110"/>
      <c r="F594" s="110"/>
      <c r="G594" s="110"/>
      <c r="H594" s="110"/>
      <c r="I594" s="110"/>
      <c r="J594" s="110"/>
      <c r="K594" s="110"/>
      <c r="L594" s="110"/>
      <c r="M594" s="110"/>
      <c r="N594" s="110"/>
      <c r="O594" s="110"/>
      <c r="P594" s="110"/>
      <c r="Q594" s="110"/>
    </row>
    <row r="595" spans="4:17" ht="12.75">
      <c r="D595" s="110"/>
      <c r="E595" s="110"/>
      <c r="F595" s="110"/>
      <c r="G595" s="110"/>
      <c r="H595" s="110"/>
      <c r="I595" s="110"/>
      <c r="J595" s="110"/>
      <c r="K595" s="110"/>
      <c r="L595" s="110"/>
      <c r="M595" s="110"/>
      <c r="N595" s="110"/>
      <c r="O595" s="110"/>
      <c r="P595" s="110"/>
      <c r="Q595" s="110"/>
    </row>
    <row r="596" spans="4:17" ht="12.75">
      <c r="D596" s="110"/>
      <c r="E596" s="110"/>
      <c r="F596" s="110"/>
      <c r="G596" s="110"/>
      <c r="H596" s="110"/>
      <c r="I596" s="110"/>
      <c r="J596" s="110"/>
      <c r="K596" s="110"/>
      <c r="L596" s="110"/>
      <c r="M596" s="110"/>
      <c r="N596" s="110"/>
      <c r="O596" s="110"/>
      <c r="P596" s="110"/>
      <c r="Q596" s="110"/>
    </row>
    <row r="597" spans="4:17" ht="12.75">
      <c r="D597" s="110"/>
      <c r="E597" s="110"/>
      <c r="F597" s="110"/>
      <c r="G597" s="110"/>
      <c r="H597" s="110"/>
      <c r="I597" s="110"/>
      <c r="J597" s="110"/>
      <c r="K597" s="110"/>
      <c r="L597" s="110"/>
      <c r="M597" s="110"/>
      <c r="N597" s="110"/>
      <c r="O597" s="110"/>
      <c r="P597" s="110"/>
      <c r="Q597" s="110"/>
    </row>
    <row r="598" spans="4:17" ht="12.75">
      <c r="D598" s="110"/>
      <c r="E598" s="110"/>
      <c r="F598" s="110"/>
      <c r="G598" s="110"/>
      <c r="H598" s="110"/>
      <c r="I598" s="110"/>
      <c r="J598" s="110"/>
      <c r="K598" s="110"/>
      <c r="L598" s="110"/>
      <c r="M598" s="110"/>
      <c r="N598" s="110"/>
      <c r="O598" s="110"/>
      <c r="P598" s="110"/>
      <c r="Q598" s="110"/>
    </row>
    <row r="599" spans="4:17" ht="12.75">
      <c r="D599" s="110"/>
      <c r="E599" s="110"/>
      <c r="F599" s="110"/>
      <c r="G599" s="110"/>
      <c r="H599" s="110"/>
      <c r="I599" s="110"/>
      <c r="J599" s="110"/>
      <c r="K599" s="110"/>
      <c r="L599" s="110"/>
      <c r="M599" s="110"/>
      <c r="N599" s="110"/>
      <c r="O599" s="110"/>
      <c r="P599" s="110"/>
      <c r="Q599" s="110"/>
    </row>
    <row r="600" spans="4:17" ht="12.75">
      <c r="D600" s="110"/>
      <c r="E600" s="110"/>
      <c r="F600" s="110"/>
      <c r="G600" s="110"/>
      <c r="H600" s="110"/>
      <c r="I600" s="110"/>
      <c r="J600" s="110"/>
      <c r="K600" s="110"/>
      <c r="L600" s="110"/>
      <c r="M600" s="110"/>
      <c r="N600" s="110"/>
      <c r="O600" s="110"/>
      <c r="P600" s="110"/>
      <c r="Q600" s="110"/>
    </row>
    <row r="601" spans="4:17" ht="12.75">
      <c r="D601" s="110"/>
      <c r="E601" s="110"/>
      <c r="F601" s="110"/>
      <c r="G601" s="110"/>
      <c r="H601" s="110"/>
      <c r="I601" s="110"/>
      <c r="J601" s="110"/>
      <c r="K601" s="110"/>
      <c r="L601" s="110"/>
      <c r="M601" s="110"/>
      <c r="N601" s="110"/>
      <c r="O601" s="110"/>
      <c r="P601" s="110"/>
      <c r="Q601" s="110"/>
    </row>
    <row r="602" spans="4:17" ht="12.75">
      <c r="D602" s="110"/>
      <c r="E602" s="110"/>
      <c r="F602" s="110"/>
      <c r="G602" s="110"/>
      <c r="H602" s="110"/>
      <c r="I602" s="110"/>
      <c r="J602" s="110"/>
      <c r="K602" s="110"/>
      <c r="L602" s="110"/>
      <c r="M602" s="110"/>
      <c r="N602" s="110"/>
      <c r="O602" s="110"/>
      <c r="P602" s="110"/>
      <c r="Q602" s="110"/>
    </row>
    <row r="603" spans="4:17" ht="12.75">
      <c r="D603" s="110"/>
      <c r="E603" s="110"/>
      <c r="F603" s="110"/>
      <c r="G603" s="110"/>
      <c r="H603" s="110"/>
      <c r="I603" s="110"/>
      <c r="J603" s="110"/>
      <c r="K603" s="110"/>
      <c r="L603" s="110"/>
      <c r="M603" s="110"/>
      <c r="N603" s="110"/>
      <c r="O603" s="110"/>
      <c r="P603" s="110"/>
      <c r="Q603" s="110"/>
    </row>
    <row r="604" spans="4:17" ht="12.75">
      <c r="D604" s="110"/>
      <c r="E604" s="110"/>
      <c r="F604" s="110"/>
      <c r="G604" s="110"/>
      <c r="H604" s="110"/>
      <c r="I604" s="110"/>
      <c r="J604" s="110"/>
      <c r="K604" s="110"/>
      <c r="L604" s="110"/>
      <c r="M604" s="110"/>
      <c r="N604" s="110"/>
      <c r="O604" s="110"/>
      <c r="P604" s="110"/>
      <c r="Q604" s="110"/>
    </row>
    <row r="605" spans="4:17" ht="12.75">
      <c r="D605" s="110"/>
      <c r="E605" s="110"/>
      <c r="F605" s="110"/>
      <c r="G605" s="110"/>
      <c r="H605" s="110"/>
      <c r="I605" s="110"/>
      <c r="J605" s="110"/>
      <c r="K605" s="110"/>
      <c r="L605" s="110"/>
      <c r="M605" s="110"/>
      <c r="N605" s="110"/>
      <c r="O605" s="110"/>
      <c r="P605" s="110"/>
      <c r="Q605" s="110"/>
    </row>
    <row r="606" spans="4:17" ht="12.75">
      <c r="D606" s="110"/>
      <c r="E606" s="110"/>
      <c r="F606" s="110"/>
      <c r="G606" s="110"/>
      <c r="H606" s="110"/>
      <c r="I606" s="110"/>
      <c r="J606" s="110"/>
      <c r="K606" s="110"/>
      <c r="L606" s="110"/>
      <c r="M606" s="110"/>
      <c r="N606" s="110"/>
      <c r="O606" s="110"/>
      <c r="P606" s="110"/>
      <c r="Q606" s="110"/>
    </row>
    <row r="607" spans="4:17" ht="12.75">
      <c r="D607" s="110"/>
      <c r="E607" s="110"/>
      <c r="F607" s="110"/>
      <c r="G607" s="110"/>
      <c r="H607" s="110"/>
      <c r="I607" s="110"/>
      <c r="J607" s="110"/>
      <c r="K607" s="110"/>
      <c r="L607" s="110"/>
      <c r="M607" s="110"/>
      <c r="N607" s="110"/>
      <c r="O607" s="110"/>
      <c r="P607" s="110"/>
      <c r="Q607" s="110"/>
    </row>
    <row r="608" spans="4:17" ht="12.75">
      <c r="D608" s="110"/>
      <c r="E608" s="110"/>
      <c r="F608" s="110"/>
      <c r="G608" s="110"/>
      <c r="H608" s="110"/>
      <c r="I608" s="110"/>
      <c r="J608" s="110"/>
      <c r="K608" s="110"/>
      <c r="L608" s="110"/>
      <c r="M608" s="110"/>
      <c r="N608" s="110"/>
      <c r="O608" s="110"/>
      <c r="P608" s="110"/>
      <c r="Q608" s="110"/>
    </row>
    <row r="609" spans="4:17" ht="12.75">
      <c r="D609" s="110"/>
      <c r="E609" s="110"/>
      <c r="F609" s="110"/>
      <c r="G609" s="110"/>
      <c r="H609" s="110"/>
      <c r="I609" s="110"/>
      <c r="J609" s="110"/>
      <c r="K609" s="110"/>
      <c r="L609" s="110"/>
      <c r="M609" s="110"/>
      <c r="N609" s="110"/>
      <c r="O609" s="110"/>
      <c r="P609" s="110"/>
      <c r="Q609" s="110"/>
    </row>
    <row r="610" spans="4:17" ht="12.75">
      <c r="D610" s="110"/>
      <c r="E610" s="110"/>
      <c r="F610" s="110"/>
      <c r="G610" s="110"/>
      <c r="H610" s="110"/>
      <c r="I610" s="110"/>
      <c r="J610" s="110"/>
      <c r="K610" s="110"/>
      <c r="L610" s="110"/>
      <c r="M610" s="110"/>
      <c r="N610" s="110"/>
      <c r="O610" s="110"/>
      <c r="P610" s="110"/>
      <c r="Q610" s="110"/>
    </row>
    <row r="611" spans="4:17" ht="12.75">
      <c r="D611" s="110"/>
      <c r="E611" s="110"/>
      <c r="F611" s="110"/>
      <c r="G611" s="110"/>
      <c r="H611" s="110"/>
      <c r="I611" s="110"/>
      <c r="J611" s="110"/>
      <c r="K611" s="110"/>
      <c r="L611" s="110"/>
      <c r="M611" s="110"/>
      <c r="N611" s="110"/>
      <c r="O611" s="110"/>
      <c r="P611" s="110"/>
      <c r="Q611" s="110"/>
    </row>
    <row r="612" spans="4:17" ht="12.75">
      <c r="D612" s="110"/>
      <c r="E612" s="110"/>
      <c r="F612" s="110"/>
      <c r="G612" s="110"/>
      <c r="H612" s="110"/>
      <c r="I612" s="110"/>
      <c r="J612" s="110"/>
      <c r="K612" s="110"/>
      <c r="L612" s="110"/>
      <c r="M612" s="110"/>
      <c r="N612" s="110"/>
      <c r="O612" s="110"/>
      <c r="P612" s="110"/>
      <c r="Q612" s="110"/>
    </row>
    <row r="613" spans="4:17" ht="12.75">
      <c r="D613" s="110"/>
      <c r="E613" s="110"/>
      <c r="F613" s="110"/>
      <c r="G613" s="110"/>
      <c r="H613" s="110"/>
      <c r="I613" s="110"/>
      <c r="J613" s="110"/>
      <c r="K613" s="110"/>
      <c r="L613" s="110"/>
      <c r="M613" s="110"/>
      <c r="N613" s="110"/>
      <c r="O613" s="110"/>
      <c r="P613" s="110"/>
      <c r="Q613" s="110"/>
    </row>
    <row r="614" spans="4:17" ht="12.75">
      <c r="D614" s="110"/>
      <c r="E614" s="110"/>
      <c r="F614" s="110"/>
      <c r="G614" s="110"/>
      <c r="H614" s="110"/>
      <c r="I614" s="110"/>
      <c r="J614" s="110"/>
      <c r="K614" s="110"/>
      <c r="L614" s="110"/>
      <c r="M614" s="110"/>
      <c r="N614" s="110"/>
      <c r="O614" s="110"/>
      <c r="P614" s="110"/>
      <c r="Q614" s="110"/>
    </row>
    <row r="615" spans="4:17" ht="12.75">
      <c r="D615" s="110"/>
      <c r="E615" s="110"/>
      <c r="F615" s="110"/>
      <c r="G615" s="110"/>
      <c r="H615" s="110"/>
      <c r="I615" s="110"/>
      <c r="J615" s="110"/>
      <c r="K615" s="110"/>
      <c r="L615" s="110"/>
      <c r="M615" s="110"/>
      <c r="N615" s="110"/>
      <c r="O615" s="110"/>
      <c r="P615" s="110"/>
      <c r="Q615" s="110"/>
    </row>
    <row r="616" spans="4:17" ht="12.75">
      <c r="D616" s="110"/>
      <c r="E616" s="110"/>
      <c r="F616" s="110"/>
      <c r="G616" s="110"/>
      <c r="H616" s="110"/>
      <c r="I616" s="110"/>
      <c r="J616" s="110"/>
      <c r="K616" s="110"/>
      <c r="L616" s="110"/>
      <c r="M616" s="110"/>
      <c r="N616" s="110"/>
      <c r="O616" s="110"/>
      <c r="P616" s="110"/>
      <c r="Q616" s="110"/>
    </row>
    <row r="617" spans="4:17" ht="12.75">
      <c r="D617" s="110"/>
      <c r="E617" s="110"/>
      <c r="F617" s="110"/>
      <c r="G617" s="110"/>
      <c r="H617" s="110"/>
      <c r="I617" s="110"/>
      <c r="J617" s="110"/>
      <c r="K617" s="110"/>
      <c r="L617" s="110"/>
      <c r="M617" s="110"/>
      <c r="N617" s="110"/>
      <c r="O617" s="110"/>
      <c r="P617" s="110"/>
      <c r="Q617" s="110"/>
    </row>
    <row r="618" spans="4:17" ht="12.75">
      <c r="D618" s="110"/>
      <c r="E618" s="110"/>
      <c r="F618" s="110"/>
      <c r="G618" s="110"/>
      <c r="H618" s="110"/>
      <c r="I618" s="110"/>
      <c r="J618" s="110"/>
      <c r="K618" s="110"/>
      <c r="L618" s="110"/>
      <c r="M618" s="110"/>
      <c r="N618" s="110"/>
      <c r="O618" s="110"/>
      <c r="P618" s="110"/>
      <c r="Q618" s="110"/>
    </row>
    <row r="619" spans="4:17" ht="12.75">
      <c r="D619" s="110"/>
      <c r="E619" s="110"/>
      <c r="F619" s="110"/>
      <c r="G619" s="110"/>
      <c r="H619" s="110"/>
      <c r="I619" s="110"/>
      <c r="J619" s="110"/>
      <c r="K619" s="110"/>
      <c r="L619" s="110"/>
      <c r="M619" s="110"/>
      <c r="N619" s="110"/>
      <c r="O619" s="110"/>
      <c r="P619" s="110"/>
      <c r="Q619" s="110"/>
    </row>
    <row r="620" spans="4:17" ht="12.75">
      <c r="D620" s="110"/>
      <c r="E620" s="110"/>
      <c r="F620" s="110"/>
      <c r="G620" s="110"/>
      <c r="H620" s="110"/>
      <c r="I620" s="110"/>
      <c r="J620" s="110"/>
      <c r="K620" s="110"/>
      <c r="L620" s="110"/>
      <c r="M620" s="110"/>
      <c r="N620" s="110"/>
      <c r="O620" s="110"/>
      <c r="P620" s="110"/>
      <c r="Q620" s="110"/>
    </row>
    <row r="621" spans="4:17" ht="12.75">
      <c r="D621" s="110"/>
      <c r="E621" s="110"/>
      <c r="F621" s="110"/>
      <c r="G621" s="110"/>
      <c r="H621" s="110"/>
      <c r="I621" s="110"/>
      <c r="J621" s="110"/>
      <c r="K621" s="110"/>
      <c r="L621" s="110"/>
      <c r="M621" s="110"/>
      <c r="N621" s="110"/>
      <c r="O621" s="110"/>
      <c r="P621" s="110"/>
      <c r="Q621" s="110"/>
    </row>
    <row r="622" spans="4:17" ht="12.75">
      <c r="D622" s="110"/>
      <c r="E622" s="110"/>
      <c r="F622" s="110"/>
      <c r="G622" s="110"/>
      <c r="H622" s="110"/>
      <c r="I622" s="110"/>
      <c r="J622" s="110"/>
      <c r="K622" s="110"/>
      <c r="L622" s="110"/>
      <c r="M622" s="110"/>
      <c r="N622" s="110"/>
      <c r="O622" s="110"/>
      <c r="P622" s="110"/>
      <c r="Q622" s="110"/>
    </row>
    <row r="623" spans="4:17" ht="12.75">
      <c r="D623" s="110"/>
      <c r="E623" s="110"/>
      <c r="F623" s="110"/>
      <c r="G623" s="110"/>
      <c r="H623" s="110"/>
      <c r="I623" s="110"/>
      <c r="J623" s="110"/>
      <c r="K623" s="110"/>
      <c r="L623" s="110"/>
      <c r="M623" s="110"/>
      <c r="N623" s="110"/>
      <c r="O623" s="110"/>
      <c r="P623" s="110"/>
      <c r="Q623" s="110"/>
    </row>
    <row r="624" spans="4:17" ht="12.75">
      <c r="D624" s="110"/>
      <c r="E624" s="110"/>
      <c r="F624" s="110"/>
      <c r="G624" s="110"/>
      <c r="H624" s="110"/>
      <c r="I624" s="110"/>
      <c r="J624" s="110"/>
      <c r="K624" s="110"/>
      <c r="L624" s="110"/>
      <c r="M624" s="110"/>
      <c r="N624" s="110"/>
      <c r="O624" s="110"/>
      <c r="P624" s="110"/>
      <c r="Q624" s="110"/>
    </row>
    <row r="625" spans="4:17" ht="12.75">
      <c r="D625" s="110"/>
      <c r="E625" s="110"/>
      <c r="F625" s="110"/>
      <c r="G625" s="110"/>
      <c r="H625" s="110"/>
      <c r="I625" s="110"/>
      <c r="J625" s="110"/>
      <c r="K625" s="110"/>
      <c r="L625" s="110"/>
      <c r="M625" s="110"/>
      <c r="N625" s="110"/>
      <c r="O625" s="110"/>
      <c r="P625" s="110"/>
      <c r="Q625" s="110"/>
    </row>
    <row r="626" spans="4:17" ht="12.75">
      <c r="D626" s="110"/>
      <c r="E626" s="110"/>
      <c r="F626" s="110"/>
      <c r="G626" s="110"/>
      <c r="H626" s="110"/>
      <c r="I626" s="110"/>
      <c r="J626" s="110"/>
      <c r="K626" s="110"/>
      <c r="L626" s="110"/>
      <c r="M626" s="110"/>
      <c r="N626" s="110"/>
      <c r="O626" s="110"/>
      <c r="P626" s="110"/>
      <c r="Q626" s="110"/>
    </row>
    <row r="627" spans="4:17" ht="12.75">
      <c r="D627" s="110"/>
      <c r="E627" s="110"/>
      <c r="F627" s="110"/>
      <c r="G627" s="110"/>
      <c r="H627" s="110"/>
      <c r="I627" s="110"/>
      <c r="J627" s="110"/>
      <c r="K627" s="110"/>
      <c r="L627" s="110"/>
      <c r="M627" s="110"/>
      <c r="N627" s="110"/>
      <c r="O627" s="110"/>
      <c r="P627" s="110"/>
      <c r="Q627" s="110"/>
    </row>
    <row r="628" spans="4:17" ht="12.75">
      <c r="D628" s="110"/>
      <c r="E628" s="110"/>
      <c r="F628" s="110"/>
      <c r="G628" s="110"/>
      <c r="H628" s="110"/>
      <c r="I628" s="110"/>
      <c r="J628" s="110"/>
      <c r="K628" s="110"/>
      <c r="L628" s="110"/>
      <c r="M628" s="110"/>
      <c r="N628" s="110"/>
      <c r="O628" s="110"/>
      <c r="P628" s="110"/>
      <c r="Q628" s="110"/>
    </row>
    <row r="629" spans="4:17" ht="12.75">
      <c r="D629" s="110"/>
      <c r="E629" s="110"/>
      <c r="F629" s="110"/>
      <c r="G629" s="110"/>
      <c r="H629" s="110"/>
      <c r="I629" s="110"/>
      <c r="J629" s="110"/>
      <c r="K629" s="110"/>
      <c r="L629" s="110"/>
      <c r="M629" s="110"/>
      <c r="N629" s="110"/>
      <c r="O629" s="110"/>
      <c r="P629" s="110"/>
      <c r="Q629" s="110"/>
    </row>
    <row r="630" spans="4:17" ht="12.75">
      <c r="D630" s="110"/>
      <c r="E630" s="110"/>
      <c r="F630" s="110"/>
      <c r="G630" s="110"/>
      <c r="H630" s="110"/>
      <c r="I630" s="110"/>
      <c r="J630" s="110"/>
      <c r="K630" s="110"/>
      <c r="L630" s="110"/>
      <c r="M630" s="110"/>
      <c r="N630" s="110"/>
      <c r="O630" s="110"/>
      <c r="P630" s="110"/>
      <c r="Q630" s="110"/>
    </row>
    <row r="631" spans="4:17" ht="12.75">
      <c r="D631" s="110"/>
      <c r="E631" s="110"/>
      <c r="F631" s="110"/>
      <c r="G631" s="110"/>
      <c r="H631" s="110"/>
      <c r="I631" s="110"/>
      <c r="J631" s="110"/>
      <c r="K631" s="110"/>
      <c r="L631" s="110"/>
      <c r="M631" s="110"/>
      <c r="N631" s="110"/>
      <c r="O631" s="110"/>
      <c r="P631" s="110"/>
      <c r="Q631" s="110"/>
    </row>
    <row r="632" spans="4:17" ht="12.75">
      <c r="D632" s="110"/>
      <c r="E632" s="110"/>
      <c r="F632" s="110"/>
      <c r="G632" s="110"/>
      <c r="H632" s="110"/>
      <c r="I632" s="110"/>
      <c r="J632" s="110"/>
      <c r="K632" s="110"/>
      <c r="L632" s="110"/>
      <c r="M632" s="110"/>
      <c r="N632" s="110"/>
      <c r="O632" s="110"/>
      <c r="P632" s="110"/>
      <c r="Q632" s="110"/>
    </row>
    <row r="633" spans="4:17" ht="12.75">
      <c r="D633" s="110"/>
      <c r="E633" s="110"/>
      <c r="F633" s="110"/>
      <c r="G633" s="110"/>
      <c r="H633" s="110"/>
      <c r="I633" s="110"/>
      <c r="J633" s="110"/>
      <c r="K633" s="110"/>
      <c r="L633" s="110"/>
      <c r="M633" s="110"/>
      <c r="N633" s="110"/>
      <c r="O633" s="110"/>
      <c r="P633" s="110"/>
      <c r="Q633" s="110"/>
    </row>
    <row r="634" spans="4:17" ht="12.75">
      <c r="D634" s="110"/>
      <c r="E634" s="110"/>
      <c r="F634" s="110"/>
      <c r="G634" s="110"/>
      <c r="H634" s="110"/>
      <c r="I634" s="110"/>
      <c r="J634" s="110"/>
      <c r="K634" s="110"/>
      <c r="L634" s="110"/>
      <c r="M634" s="110"/>
      <c r="N634" s="110"/>
      <c r="O634" s="110"/>
      <c r="P634" s="110"/>
      <c r="Q634" s="110"/>
    </row>
    <row r="635" spans="4:17" ht="12.75">
      <c r="D635" s="110"/>
      <c r="E635" s="110"/>
      <c r="F635" s="110"/>
      <c r="G635" s="110"/>
      <c r="H635" s="110"/>
      <c r="I635" s="110"/>
      <c r="J635" s="110"/>
      <c r="K635" s="110"/>
      <c r="L635" s="110"/>
      <c r="M635" s="110"/>
      <c r="N635" s="110"/>
      <c r="O635" s="110"/>
      <c r="P635" s="110"/>
      <c r="Q635" s="110"/>
    </row>
    <row r="636" spans="4:17" ht="12.75">
      <c r="D636" s="110"/>
      <c r="E636" s="110"/>
      <c r="F636" s="110"/>
      <c r="G636" s="110"/>
      <c r="H636" s="110"/>
      <c r="I636" s="110"/>
      <c r="J636" s="110"/>
      <c r="K636" s="110"/>
      <c r="L636" s="110"/>
      <c r="M636" s="110"/>
      <c r="N636" s="110"/>
      <c r="O636" s="110"/>
      <c r="P636" s="110"/>
      <c r="Q636" s="110"/>
    </row>
    <row r="637" spans="4:17" ht="12.75">
      <c r="D637" s="110"/>
      <c r="E637" s="110"/>
      <c r="F637" s="110"/>
      <c r="G637" s="110"/>
      <c r="H637" s="110"/>
      <c r="I637" s="110"/>
      <c r="J637" s="110"/>
      <c r="K637" s="110"/>
      <c r="L637" s="110"/>
      <c r="M637" s="110"/>
      <c r="N637" s="110"/>
      <c r="O637" s="110"/>
      <c r="P637" s="110"/>
      <c r="Q637" s="110"/>
    </row>
    <row r="638" spans="4:17" ht="12.75">
      <c r="D638" s="110"/>
      <c r="E638" s="110"/>
      <c r="F638" s="110"/>
      <c r="G638" s="110"/>
      <c r="H638" s="110"/>
      <c r="I638" s="110"/>
      <c r="J638" s="110"/>
      <c r="K638" s="110"/>
      <c r="L638" s="110"/>
      <c r="M638" s="110"/>
      <c r="N638" s="110"/>
      <c r="O638" s="110"/>
      <c r="P638" s="110"/>
      <c r="Q638" s="110"/>
    </row>
    <row r="639" spans="4:17" ht="12.75">
      <c r="D639" s="110"/>
      <c r="E639" s="110"/>
      <c r="F639" s="110"/>
      <c r="G639" s="110"/>
      <c r="H639" s="110"/>
      <c r="I639" s="110"/>
      <c r="J639" s="110"/>
      <c r="K639" s="110"/>
      <c r="L639" s="110"/>
      <c r="M639" s="110"/>
      <c r="N639" s="110"/>
      <c r="O639" s="110"/>
      <c r="P639" s="110"/>
      <c r="Q639" s="110"/>
    </row>
    <row r="640" spans="4:17" ht="12.75">
      <c r="D640" s="110"/>
      <c r="E640" s="110"/>
      <c r="F640" s="110"/>
      <c r="G640" s="110"/>
      <c r="H640" s="110"/>
      <c r="I640" s="110"/>
      <c r="J640" s="110"/>
      <c r="K640" s="110"/>
      <c r="L640" s="110"/>
      <c r="M640" s="110"/>
      <c r="N640" s="110"/>
      <c r="O640" s="110"/>
      <c r="P640" s="110"/>
      <c r="Q640" s="110"/>
    </row>
    <row r="641" spans="4:17" ht="12.75">
      <c r="D641" s="110"/>
      <c r="E641" s="110"/>
      <c r="F641" s="110"/>
      <c r="G641" s="110"/>
      <c r="H641" s="110"/>
      <c r="I641" s="110"/>
      <c r="J641" s="110"/>
      <c r="K641" s="110"/>
      <c r="L641" s="110"/>
      <c r="M641" s="110"/>
      <c r="N641" s="110"/>
      <c r="O641" s="110"/>
      <c r="P641" s="110"/>
      <c r="Q641" s="110"/>
    </row>
    <row r="642" spans="4:17" ht="12.75">
      <c r="D642" s="110"/>
      <c r="E642" s="110"/>
      <c r="F642" s="110"/>
      <c r="G642" s="110"/>
      <c r="H642" s="110"/>
      <c r="I642" s="110"/>
      <c r="J642" s="110"/>
      <c r="K642" s="110"/>
      <c r="L642" s="110"/>
      <c r="M642" s="110"/>
      <c r="N642" s="110"/>
      <c r="O642" s="110"/>
      <c r="P642" s="110"/>
      <c r="Q642" s="110"/>
    </row>
    <row r="643" spans="4:17" ht="12.75">
      <c r="D643" s="110"/>
      <c r="E643" s="110"/>
      <c r="F643" s="110"/>
      <c r="G643" s="110"/>
      <c r="H643" s="110"/>
      <c r="I643" s="110"/>
      <c r="J643" s="110"/>
      <c r="K643" s="110"/>
      <c r="L643" s="110"/>
      <c r="M643" s="110"/>
      <c r="N643" s="110"/>
      <c r="O643" s="110"/>
      <c r="P643" s="110"/>
      <c r="Q643" s="110"/>
    </row>
    <row r="644" spans="4:17" ht="12.75">
      <c r="D644" s="110"/>
      <c r="E644" s="110"/>
      <c r="F644" s="110"/>
      <c r="G644" s="110"/>
      <c r="H644" s="110"/>
      <c r="I644" s="110"/>
      <c r="J644" s="110"/>
      <c r="K644" s="110"/>
      <c r="L644" s="110"/>
      <c r="M644" s="110"/>
      <c r="N644" s="110"/>
      <c r="O644" s="110"/>
      <c r="P644" s="110"/>
      <c r="Q644" s="110"/>
    </row>
    <row r="645" spans="4:17" ht="12.75">
      <c r="D645" s="110"/>
      <c r="E645" s="110"/>
      <c r="F645" s="110"/>
      <c r="G645" s="110"/>
      <c r="H645" s="110"/>
      <c r="I645" s="110"/>
      <c r="J645" s="110"/>
      <c r="K645" s="110"/>
      <c r="L645" s="110"/>
      <c r="M645" s="110"/>
      <c r="N645" s="110"/>
      <c r="O645" s="110"/>
      <c r="P645" s="110"/>
      <c r="Q645" s="110"/>
    </row>
    <row r="646" spans="4:17" ht="12.75">
      <c r="D646" s="110"/>
      <c r="E646" s="110"/>
      <c r="F646" s="110"/>
      <c r="G646" s="110"/>
      <c r="H646" s="110"/>
      <c r="I646" s="110"/>
      <c r="J646" s="110"/>
      <c r="K646" s="110"/>
      <c r="L646" s="110"/>
      <c r="M646" s="110"/>
      <c r="N646" s="110"/>
      <c r="O646" s="110"/>
      <c r="P646" s="110"/>
      <c r="Q646" s="110"/>
    </row>
    <row r="647" spans="4:17" ht="12.75">
      <c r="D647" s="110"/>
      <c r="E647" s="110"/>
      <c r="F647" s="110"/>
      <c r="G647" s="110"/>
      <c r="H647" s="110"/>
      <c r="I647" s="110"/>
      <c r="J647" s="110"/>
      <c r="K647" s="110"/>
      <c r="L647" s="110"/>
      <c r="M647" s="110"/>
      <c r="N647" s="110"/>
      <c r="O647" s="110"/>
      <c r="P647" s="110"/>
      <c r="Q647" s="110"/>
    </row>
    <row r="648" spans="4:17" ht="12.75">
      <c r="D648" s="110"/>
      <c r="E648" s="110"/>
      <c r="F648" s="110"/>
      <c r="G648" s="110"/>
      <c r="H648" s="110"/>
      <c r="I648" s="110"/>
      <c r="J648" s="110"/>
      <c r="K648" s="110"/>
      <c r="L648" s="110"/>
      <c r="M648" s="110"/>
      <c r="N648" s="110"/>
      <c r="O648" s="110"/>
      <c r="P648" s="110"/>
      <c r="Q648" s="110"/>
    </row>
    <row r="649" spans="4:17" ht="12.75">
      <c r="D649" s="110"/>
      <c r="E649" s="110"/>
      <c r="F649" s="110"/>
      <c r="G649" s="110"/>
      <c r="H649" s="110"/>
      <c r="I649" s="110"/>
      <c r="J649" s="110"/>
      <c r="K649" s="110"/>
      <c r="L649" s="110"/>
      <c r="M649" s="110"/>
      <c r="N649" s="110"/>
      <c r="O649" s="110"/>
      <c r="P649" s="110"/>
      <c r="Q649" s="110"/>
    </row>
    <row r="650" spans="4:17" ht="12.75">
      <c r="D650" s="110"/>
      <c r="E650" s="110"/>
      <c r="F650" s="110"/>
      <c r="G650" s="110"/>
      <c r="H650" s="110"/>
      <c r="I650" s="110"/>
      <c r="J650" s="110"/>
      <c r="K650" s="110"/>
      <c r="L650" s="110"/>
      <c r="M650" s="110"/>
      <c r="N650" s="110"/>
      <c r="O650" s="110"/>
      <c r="P650" s="110"/>
      <c r="Q650" s="110"/>
    </row>
    <row r="651" spans="4:17" ht="12.75">
      <c r="D651" s="110"/>
      <c r="E651" s="110"/>
      <c r="F651" s="110"/>
      <c r="G651" s="110"/>
      <c r="H651" s="110"/>
      <c r="I651" s="110"/>
      <c r="J651" s="110"/>
      <c r="K651" s="110"/>
      <c r="L651" s="110"/>
      <c r="M651" s="110"/>
      <c r="N651" s="110"/>
      <c r="O651" s="110"/>
      <c r="P651" s="110"/>
      <c r="Q651" s="110"/>
    </row>
    <row r="652" spans="4:17" ht="12.75">
      <c r="D652" s="110"/>
      <c r="E652" s="110"/>
      <c r="F652" s="110"/>
      <c r="G652" s="110"/>
      <c r="H652" s="110"/>
      <c r="I652" s="110"/>
      <c r="J652" s="110"/>
      <c r="K652" s="110"/>
      <c r="L652" s="110"/>
      <c r="M652" s="110"/>
      <c r="N652" s="110"/>
      <c r="O652" s="110"/>
      <c r="P652" s="110"/>
      <c r="Q652" s="110"/>
    </row>
    <row r="653" spans="4:17" ht="12.75">
      <c r="D653" s="110"/>
      <c r="E653" s="110"/>
      <c r="F653" s="110"/>
      <c r="G653" s="110"/>
      <c r="H653" s="110"/>
      <c r="I653" s="110"/>
      <c r="J653" s="110"/>
      <c r="K653" s="110"/>
      <c r="L653" s="110"/>
      <c r="M653" s="110"/>
      <c r="N653" s="110"/>
      <c r="O653" s="110"/>
      <c r="P653" s="110"/>
      <c r="Q653" s="110"/>
    </row>
    <row r="654" spans="4:17" ht="12.75">
      <c r="D654" s="110"/>
      <c r="E654" s="110"/>
      <c r="F654" s="110"/>
      <c r="G654" s="110"/>
      <c r="H654" s="110"/>
      <c r="I654" s="110"/>
      <c r="J654" s="110"/>
      <c r="K654" s="110"/>
      <c r="L654" s="110"/>
      <c r="M654" s="110"/>
      <c r="N654" s="110"/>
      <c r="O654" s="110"/>
      <c r="P654" s="110"/>
      <c r="Q654" s="110"/>
    </row>
    <row r="655" spans="4:17" ht="12.75">
      <c r="D655" s="110"/>
      <c r="E655" s="110"/>
      <c r="F655" s="110"/>
      <c r="G655" s="110"/>
      <c r="H655" s="110"/>
      <c r="I655" s="110"/>
      <c r="J655" s="110"/>
      <c r="K655" s="110"/>
      <c r="L655" s="110"/>
      <c r="M655" s="110"/>
      <c r="N655" s="110"/>
      <c r="O655" s="110"/>
      <c r="P655" s="110"/>
      <c r="Q655" s="110"/>
    </row>
    <row r="656" spans="4:17" ht="12.75">
      <c r="D656" s="110"/>
      <c r="E656" s="110"/>
      <c r="F656" s="110"/>
      <c r="G656" s="110"/>
      <c r="H656" s="110"/>
      <c r="I656" s="110"/>
      <c r="J656" s="110"/>
      <c r="K656" s="110"/>
      <c r="L656" s="110"/>
      <c r="M656" s="110"/>
      <c r="N656" s="110"/>
      <c r="O656" s="110"/>
      <c r="P656" s="110"/>
      <c r="Q656" s="110"/>
    </row>
    <row r="657" spans="4:17" ht="12.75">
      <c r="D657" s="110"/>
      <c r="E657" s="110"/>
      <c r="F657" s="110"/>
      <c r="G657" s="110"/>
      <c r="H657" s="110"/>
      <c r="I657" s="110"/>
      <c r="J657" s="110"/>
      <c r="K657" s="110"/>
      <c r="L657" s="110"/>
      <c r="M657" s="110"/>
      <c r="N657" s="110"/>
      <c r="O657" s="110"/>
      <c r="P657" s="110"/>
      <c r="Q657" s="110"/>
    </row>
    <row r="658" spans="4:17" ht="12.75">
      <c r="D658" s="110"/>
      <c r="E658" s="110"/>
      <c r="F658" s="110"/>
      <c r="G658" s="110"/>
      <c r="H658" s="110"/>
      <c r="I658" s="110"/>
      <c r="J658" s="110"/>
      <c r="K658" s="110"/>
      <c r="L658" s="110"/>
      <c r="M658" s="110"/>
      <c r="N658" s="110"/>
      <c r="O658" s="110"/>
      <c r="P658" s="110"/>
      <c r="Q658" s="110"/>
    </row>
    <row r="659" spans="4:17" ht="12.75">
      <c r="D659" s="110"/>
      <c r="E659" s="110"/>
      <c r="F659" s="110"/>
      <c r="G659" s="110"/>
      <c r="H659" s="110"/>
      <c r="I659" s="110"/>
      <c r="J659" s="110"/>
      <c r="K659" s="110"/>
      <c r="L659" s="110"/>
      <c r="M659" s="110"/>
      <c r="N659" s="110"/>
      <c r="O659" s="110"/>
      <c r="P659" s="110"/>
      <c r="Q659" s="110"/>
    </row>
    <row r="660" spans="4:17" ht="12.75">
      <c r="D660" s="110"/>
      <c r="E660" s="110"/>
      <c r="F660" s="110"/>
      <c r="G660" s="110"/>
      <c r="H660" s="110"/>
      <c r="I660" s="110"/>
      <c r="J660" s="110"/>
      <c r="K660" s="110"/>
      <c r="L660" s="110"/>
      <c r="M660" s="110"/>
      <c r="N660" s="110"/>
      <c r="O660" s="110"/>
      <c r="P660" s="110"/>
      <c r="Q660" s="110"/>
    </row>
    <row r="661" spans="4:17" ht="12.75">
      <c r="D661" s="110"/>
      <c r="E661" s="110"/>
      <c r="F661" s="110"/>
      <c r="G661" s="110"/>
      <c r="H661" s="110"/>
      <c r="I661" s="110"/>
      <c r="J661" s="110"/>
      <c r="K661" s="110"/>
      <c r="L661" s="110"/>
      <c r="M661" s="110"/>
      <c r="N661" s="110"/>
      <c r="O661" s="110"/>
      <c r="P661" s="110"/>
      <c r="Q661" s="110"/>
    </row>
    <row r="662" spans="4:17" ht="12.75">
      <c r="D662" s="110"/>
      <c r="E662" s="110"/>
      <c r="F662" s="110"/>
      <c r="G662" s="110"/>
      <c r="H662" s="110"/>
      <c r="I662" s="110"/>
      <c r="J662" s="110"/>
      <c r="K662" s="110"/>
      <c r="L662" s="110"/>
      <c r="M662" s="110"/>
      <c r="N662" s="110"/>
      <c r="O662" s="110"/>
      <c r="P662" s="110"/>
      <c r="Q662" s="110"/>
    </row>
    <row r="663" spans="4:17" ht="12.75">
      <c r="D663" s="110"/>
      <c r="E663" s="110"/>
      <c r="F663" s="110"/>
      <c r="G663" s="110"/>
      <c r="H663" s="110"/>
      <c r="I663" s="110"/>
      <c r="J663" s="110"/>
      <c r="K663" s="110"/>
      <c r="L663" s="110"/>
      <c r="M663" s="110"/>
      <c r="N663" s="110"/>
      <c r="O663" s="110"/>
      <c r="P663" s="110"/>
      <c r="Q663" s="110"/>
    </row>
    <row r="664" spans="4:17" ht="12.75">
      <c r="D664" s="110"/>
      <c r="E664" s="110"/>
      <c r="F664" s="110"/>
      <c r="G664" s="110"/>
      <c r="H664" s="110"/>
      <c r="I664" s="110"/>
      <c r="J664" s="110"/>
      <c r="K664" s="110"/>
      <c r="L664" s="110"/>
      <c r="M664" s="110"/>
      <c r="N664" s="110"/>
      <c r="O664" s="110"/>
      <c r="P664" s="110"/>
      <c r="Q664" s="110"/>
    </row>
    <row r="665" spans="4:17" ht="12.75">
      <c r="D665" s="110"/>
      <c r="E665" s="110"/>
      <c r="F665" s="110"/>
      <c r="G665" s="110"/>
      <c r="H665" s="110"/>
      <c r="I665" s="110"/>
      <c r="J665" s="110"/>
      <c r="K665" s="110"/>
      <c r="L665" s="110"/>
      <c r="M665" s="110"/>
      <c r="N665" s="110"/>
      <c r="O665" s="110"/>
      <c r="P665" s="110"/>
      <c r="Q665" s="110"/>
    </row>
    <row r="666" spans="4:17" ht="12.75">
      <c r="D666" s="110"/>
      <c r="E666" s="110"/>
      <c r="F666" s="110"/>
      <c r="G666" s="110"/>
      <c r="H666" s="110"/>
      <c r="I666" s="110"/>
      <c r="J666" s="110"/>
      <c r="K666" s="110"/>
      <c r="L666" s="110"/>
      <c r="M666" s="110"/>
      <c r="N666" s="110"/>
      <c r="O666" s="110"/>
      <c r="P666" s="110"/>
      <c r="Q666" s="110"/>
    </row>
    <row r="667" spans="4:17" ht="12.75">
      <c r="D667" s="110"/>
      <c r="E667" s="110"/>
      <c r="F667" s="110"/>
      <c r="G667" s="110"/>
      <c r="H667" s="110"/>
      <c r="I667" s="110"/>
      <c r="J667" s="110"/>
      <c r="K667" s="110"/>
      <c r="L667" s="110"/>
      <c r="M667" s="110"/>
      <c r="N667" s="110"/>
      <c r="O667" s="110"/>
      <c r="P667" s="110"/>
      <c r="Q667" s="110"/>
    </row>
    <row r="668" spans="4:17" ht="12.75">
      <c r="D668" s="110"/>
      <c r="E668" s="110"/>
      <c r="F668" s="110"/>
      <c r="G668" s="110"/>
      <c r="H668" s="110"/>
      <c r="I668" s="110"/>
      <c r="J668" s="110"/>
      <c r="K668" s="110"/>
      <c r="L668" s="110"/>
      <c r="M668" s="110"/>
      <c r="N668" s="110"/>
      <c r="O668" s="110"/>
      <c r="P668" s="110"/>
      <c r="Q668" s="110"/>
    </row>
    <row r="669" spans="4:17" ht="12.75">
      <c r="D669" s="110"/>
      <c r="E669" s="110"/>
      <c r="F669" s="110"/>
      <c r="G669" s="110"/>
      <c r="H669" s="110"/>
      <c r="I669" s="110"/>
      <c r="J669" s="110"/>
      <c r="K669" s="110"/>
      <c r="L669" s="110"/>
      <c r="M669" s="110"/>
      <c r="N669" s="110"/>
      <c r="O669" s="110"/>
      <c r="P669" s="110"/>
      <c r="Q669" s="110"/>
    </row>
    <row r="670" spans="4:17" ht="12.75">
      <c r="D670" s="110"/>
      <c r="E670" s="110"/>
      <c r="F670" s="110"/>
      <c r="G670" s="110"/>
      <c r="H670" s="110"/>
      <c r="I670" s="110"/>
      <c r="J670" s="110"/>
      <c r="K670" s="110"/>
      <c r="L670" s="110"/>
      <c r="M670" s="110"/>
      <c r="N670" s="110"/>
      <c r="O670" s="110"/>
      <c r="P670" s="110"/>
      <c r="Q670" s="110"/>
    </row>
    <row r="671" spans="4:17" ht="12.75">
      <c r="D671" s="110"/>
      <c r="E671" s="110"/>
      <c r="F671" s="110"/>
      <c r="G671" s="110"/>
      <c r="H671" s="110"/>
      <c r="I671" s="110"/>
      <c r="J671" s="110"/>
      <c r="K671" s="110"/>
      <c r="L671" s="110"/>
      <c r="M671" s="110"/>
      <c r="N671" s="110"/>
      <c r="O671" s="110"/>
      <c r="P671" s="110"/>
      <c r="Q671" s="110"/>
    </row>
    <row r="672" spans="4:17" ht="12.75">
      <c r="D672" s="110"/>
      <c r="E672" s="110"/>
      <c r="F672" s="110"/>
      <c r="G672" s="110"/>
      <c r="H672" s="110"/>
      <c r="I672" s="110"/>
      <c r="J672" s="110"/>
      <c r="K672" s="110"/>
      <c r="L672" s="110"/>
      <c r="M672" s="110"/>
      <c r="N672" s="110"/>
      <c r="O672" s="110"/>
      <c r="P672" s="110"/>
      <c r="Q672" s="110"/>
    </row>
    <row r="673" spans="4:17" ht="12.75">
      <c r="D673" s="110"/>
      <c r="E673" s="110"/>
      <c r="F673" s="110"/>
      <c r="G673" s="110"/>
      <c r="H673" s="110"/>
      <c r="I673" s="110"/>
      <c r="J673" s="110"/>
      <c r="K673" s="110"/>
      <c r="L673" s="110"/>
      <c r="M673" s="110"/>
      <c r="N673" s="110"/>
      <c r="O673" s="110"/>
      <c r="P673" s="110"/>
      <c r="Q673" s="110"/>
    </row>
    <row r="674" spans="4:17" ht="12.75">
      <c r="D674" s="110"/>
      <c r="E674" s="110"/>
      <c r="F674" s="110"/>
      <c r="G674" s="110"/>
      <c r="H674" s="110"/>
      <c r="I674" s="110"/>
      <c r="J674" s="110"/>
      <c r="K674" s="110"/>
      <c r="L674" s="110"/>
      <c r="M674" s="110"/>
      <c r="N674" s="110"/>
      <c r="O674" s="110"/>
      <c r="P674" s="110"/>
      <c r="Q674" s="110"/>
    </row>
    <row r="675" spans="4:17" ht="12.75">
      <c r="D675" s="110"/>
      <c r="E675" s="110"/>
      <c r="F675" s="110"/>
      <c r="G675" s="110"/>
      <c r="H675" s="110"/>
      <c r="I675" s="110"/>
      <c r="J675" s="110"/>
      <c r="K675" s="110"/>
      <c r="L675" s="110"/>
      <c r="M675" s="110"/>
      <c r="N675" s="110"/>
      <c r="O675" s="110"/>
      <c r="P675" s="110"/>
      <c r="Q675" s="110"/>
    </row>
    <row r="676" spans="4:17" ht="12.75">
      <c r="D676" s="110"/>
      <c r="E676" s="110"/>
      <c r="F676" s="110"/>
      <c r="G676" s="110"/>
      <c r="H676" s="110"/>
      <c r="I676" s="110"/>
      <c r="J676" s="110"/>
      <c r="K676" s="110"/>
      <c r="L676" s="110"/>
      <c r="M676" s="110"/>
      <c r="N676" s="110"/>
      <c r="O676" s="110"/>
      <c r="P676" s="110"/>
      <c r="Q676" s="110"/>
    </row>
    <row r="677" spans="4:17" ht="12.75">
      <c r="D677" s="110"/>
      <c r="E677" s="110"/>
      <c r="F677" s="110"/>
      <c r="G677" s="110"/>
      <c r="H677" s="110"/>
      <c r="I677" s="110"/>
      <c r="J677" s="110"/>
      <c r="K677" s="110"/>
      <c r="L677" s="110"/>
      <c r="M677" s="110"/>
      <c r="N677" s="110"/>
      <c r="O677" s="110"/>
      <c r="P677" s="110"/>
      <c r="Q677" s="110"/>
    </row>
    <row r="678" spans="4:17" ht="12.75">
      <c r="D678" s="110"/>
      <c r="E678" s="110"/>
      <c r="F678" s="110"/>
      <c r="G678" s="110"/>
      <c r="H678" s="110"/>
      <c r="I678" s="110"/>
      <c r="J678" s="110"/>
      <c r="K678" s="110"/>
      <c r="L678" s="110"/>
      <c r="M678" s="110"/>
      <c r="N678" s="110"/>
      <c r="O678" s="110"/>
      <c r="P678" s="110"/>
      <c r="Q678" s="110"/>
    </row>
    <row r="679" spans="4:17" ht="12.75">
      <c r="D679" s="110"/>
      <c r="E679" s="110"/>
      <c r="F679" s="110"/>
      <c r="G679" s="110"/>
      <c r="H679" s="110"/>
      <c r="I679" s="110"/>
      <c r="J679" s="110"/>
      <c r="K679" s="110"/>
      <c r="L679" s="110"/>
      <c r="M679" s="110"/>
      <c r="N679" s="110"/>
      <c r="O679" s="110"/>
      <c r="P679" s="110"/>
      <c r="Q679" s="110"/>
    </row>
    <row r="680" spans="4:17" ht="12.75">
      <c r="D680" s="110"/>
      <c r="E680" s="110"/>
      <c r="F680" s="110"/>
      <c r="G680" s="110"/>
      <c r="H680" s="110"/>
      <c r="I680" s="110"/>
      <c r="J680" s="110"/>
      <c r="K680" s="110"/>
      <c r="L680" s="110"/>
      <c r="M680" s="110"/>
      <c r="N680" s="110"/>
      <c r="O680" s="110"/>
      <c r="P680" s="110"/>
      <c r="Q680" s="110"/>
    </row>
    <row r="681" spans="4:17" ht="12.75">
      <c r="D681" s="110"/>
      <c r="E681" s="110"/>
      <c r="F681" s="110"/>
      <c r="G681" s="110"/>
      <c r="H681" s="110"/>
      <c r="I681" s="110"/>
      <c r="J681" s="110"/>
      <c r="K681" s="110"/>
      <c r="L681" s="110"/>
      <c r="M681" s="110"/>
      <c r="N681" s="110"/>
      <c r="O681" s="110"/>
      <c r="P681" s="110"/>
      <c r="Q681" s="110"/>
    </row>
    <row r="682" spans="4:17" ht="12.75">
      <c r="D682" s="110"/>
      <c r="E682" s="110"/>
      <c r="F682" s="110"/>
      <c r="G682" s="110"/>
      <c r="H682" s="110"/>
      <c r="I682" s="110"/>
      <c r="J682" s="110"/>
      <c r="K682" s="110"/>
      <c r="L682" s="110"/>
      <c r="M682" s="110"/>
      <c r="N682" s="110"/>
      <c r="O682" s="110"/>
      <c r="P682" s="110"/>
      <c r="Q682" s="110"/>
    </row>
    <row r="683" spans="4:17" ht="12.75">
      <c r="D683" s="110"/>
      <c r="E683" s="110"/>
      <c r="F683" s="110"/>
      <c r="G683" s="110"/>
      <c r="H683" s="110"/>
      <c r="I683" s="110"/>
      <c r="J683" s="110"/>
      <c r="K683" s="110"/>
      <c r="L683" s="110"/>
      <c r="M683" s="110"/>
      <c r="N683" s="110"/>
      <c r="O683" s="110"/>
      <c r="P683" s="110"/>
      <c r="Q683" s="110"/>
    </row>
    <row r="684" spans="4:17" ht="12.75">
      <c r="D684" s="110"/>
      <c r="E684" s="110"/>
      <c r="F684" s="110"/>
      <c r="G684" s="110"/>
      <c r="H684" s="110"/>
      <c r="I684" s="110"/>
      <c r="J684" s="110"/>
      <c r="K684" s="110"/>
      <c r="L684" s="110"/>
      <c r="M684" s="110"/>
      <c r="N684" s="110"/>
      <c r="O684" s="110"/>
      <c r="P684" s="110"/>
      <c r="Q684" s="110"/>
    </row>
    <row r="685" spans="4:17" ht="12.75">
      <c r="D685" s="110"/>
      <c r="E685" s="110"/>
      <c r="F685" s="110"/>
      <c r="G685" s="110"/>
      <c r="H685" s="110"/>
      <c r="I685" s="110"/>
      <c r="J685" s="110"/>
      <c r="K685" s="110"/>
      <c r="L685" s="110"/>
      <c r="M685" s="110"/>
      <c r="N685" s="110"/>
      <c r="O685" s="110"/>
      <c r="P685" s="110"/>
      <c r="Q685" s="110"/>
    </row>
    <row r="686" spans="4:17" ht="12.75">
      <c r="D686" s="110"/>
      <c r="E686" s="110"/>
      <c r="F686" s="110"/>
      <c r="G686" s="110"/>
      <c r="H686" s="110"/>
      <c r="I686" s="110"/>
      <c r="J686" s="110"/>
      <c r="K686" s="110"/>
      <c r="L686" s="110"/>
      <c r="M686" s="110"/>
      <c r="N686" s="110"/>
      <c r="O686" s="110"/>
      <c r="P686" s="110"/>
      <c r="Q686" s="110"/>
    </row>
    <row r="687" spans="4:17" ht="12.75">
      <c r="D687" s="110"/>
      <c r="E687" s="110"/>
      <c r="F687" s="110"/>
      <c r="G687" s="110"/>
      <c r="H687" s="110"/>
      <c r="I687" s="110"/>
      <c r="J687" s="110"/>
      <c r="K687" s="110"/>
      <c r="L687" s="110"/>
      <c r="M687" s="110"/>
      <c r="N687" s="110"/>
      <c r="O687" s="110"/>
      <c r="P687" s="110"/>
      <c r="Q687" s="110"/>
    </row>
    <row r="688" spans="4:17" ht="12.75">
      <c r="D688" s="110"/>
      <c r="E688" s="110"/>
      <c r="F688" s="110"/>
      <c r="G688" s="110"/>
      <c r="H688" s="110"/>
      <c r="I688" s="110"/>
      <c r="J688" s="110"/>
      <c r="K688" s="110"/>
      <c r="L688" s="110"/>
      <c r="M688" s="110"/>
      <c r="N688" s="110"/>
      <c r="O688" s="110"/>
      <c r="P688" s="110"/>
      <c r="Q688" s="110"/>
    </row>
    <row r="689" spans="4:17" ht="12.75">
      <c r="D689" s="110"/>
      <c r="E689" s="110"/>
      <c r="F689" s="110"/>
      <c r="G689" s="110"/>
      <c r="H689" s="110"/>
      <c r="I689" s="110"/>
      <c r="J689" s="110"/>
      <c r="K689" s="110"/>
      <c r="L689" s="110"/>
      <c r="M689" s="110"/>
      <c r="N689" s="110"/>
      <c r="O689" s="110"/>
      <c r="P689" s="110"/>
      <c r="Q689" s="110"/>
    </row>
    <row r="690" spans="4:17" ht="12.75">
      <c r="D690" s="110"/>
      <c r="E690" s="110"/>
      <c r="F690" s="110"/>
      <c r="G690" s="110"/>
      <c r="H690" s="110"/>
      <c r="I690" s="110"/>
      <c r="J690" s="110"/>
      <c r="K690" s="110"/>
      <c r="L690" s="110"/>
      <c r="M690" s="110"/>
      <c r="N690" s="110"/>
      <c r="O690" s="110"/>
      <c r="P690" s="110"/>
      <c r="Q690" s="110"/>
    </row>
    <row r="691" spans="4:17" ht="12.75">
      <c r="D691" s="110"/>
      <c r="E691" s="110"/>
      <c r="F691" s="110"/>
      <c r="G691" s="110"/>
      <c r="H691" s="110"/>
      <c r="I691" s="110"/>
      <c r="J691" s="110"/>
      <c r="K691" s="110"/>
      <c r="L691" s="110"/>
      <c r="M691" s="110"/>
      <c r="N691" s="110"/>
      <c r="O691" s="110"/>
      <c r="P691" s="110"/>
      <c r="Q691" s="110"/>
    </row>
    <row r="692" spans="4:17" ht="12.75">
      <c r="D692" s="110"/>
      <c r="E692" s="110"/>
      <c r="F692" s="110"/>
      <c r="G692" s="110"/>
      <c r="H692" s="110"/>
      <c r="I692" s="110"/>
      <c r="J692" s="110"/>
      <c r="K692" s="110"/>
      <c r="L692" s="110"/>
      <c r="M692" s="110"/>
      <c r="N692" s="110"/>
      <c r="O692" s="110"/>
      <c r="P692" s="110"/>
      <c r="Q692" s="110"/>
    </row>
    <row r="693" spans="4:17" ht="12.75">
      <c r="D693" s="110"/>
      <c r="E693" s="110"/>
      <c r="F693" s="110"/>
      <c r="G693" s="110"/>
      <c r="H693" s="110"/>
      <c r="I693" s="110"/>
      <c r="J693" s="110"/>
      <c r="K693" s="110"/>
      <c r="L693" s="110"/>
      <c r="M693" s="110"/>
      <c r="N693" s="110"/>
      <c r="O693" s="110"/>
      <c r="P693" s="110"/>
      <c r="Q693" s="110"/>
    </row>
    <row r="694" spans="4:17" ht="12.75">
      <c r="D694" s="110"/>
      <c r="E694" s="110"/>
      <c r="F694" s="110"/>
      <c r="G694" s="110"/>
      <c r="H694" s="110"/>
      <c r="I694" s="110"/>
      <c r="J694" s="110"/>
      <c r="K694" s="110"/>
      <c r="L694" s="110"/>
      <c r="M694" s="110"/>
      <c r="N694" s="110"/>
      <c r="O694" s="110"/>
      <c r="P694" s="110"/>
      <c r="Q694" s="110"/>
    </row>
    <row r="695" spans="4:17" ht="12.75">
      <c r="D695" s="110"/>
      <c r="E695" s="110"/>
      <c r="F695" s="110"/>
      <c r="G695" s="110"/>
      <c r="H695" s="110"/>
      <c r="I695" s="110"/>
      <c r="J695" s="110"/>
      <c r="K695" s="110"/>
      <c r="L695" s="110"/>
      <c r="M695" s="110"/>
      <c r="N695" s="110"/>
      <c r="O695" s="110"/>
      <c r="P695" s="110"/>
      <c r="Q695" s="110"/>
    </row>
    <row r="696" spans="4:17" ht="12.75">
      <c r="D696" s="110"/>
      <c r="E696" s="110"/>
      <c r="F696" s="110"/>
      <c r="G696" s="110"/>
      <c r="H696" s="110"/>
      <c r="I696" s="110"/>
      <c r="J696" s="110"/>
      <c r="K696" s="110"/>
      <c r="L696" s="110"/>
      <c r="M696" s="110"/>
      <c r="N696" s="110"/>
      <c r="O696" s="110"/>
      <c r="P696" s="110"/>
      <c r="Q696" s="110"/>
    </row>
    <row r="697" spans="4:17" ht="12.75">
      <c r="D697" s="110"/>
      <c r="E697" s="110"/>
      <c r="F697" s="110"/>
      <c r="G697" s="110"/>
      <c r="H697" s="110"/>
      <c r="I697" s="110"/>
      <c r="J697" s="110"/>
      <c r="K697" s="110"/>
      <c r="L697" s="110"/>
      <c r="M697" s="110"/>
      <c r="N697" s="110"/>
      <c r="O697" s="110"/>
      <c r="P697" s="110"/>
      <c r="Q697" s="110"/>
    </row>
    <row r="698" spans="4:17" ht="12.75">
      <c r="D698" s="110"/>
      <c r="E698" s="110"/>
      <c r="F698" s="110"/>
      <c r="G698" s="110"/>
      <c r="H698" s="110"/>
      <c r="I698" s="110"/>
      <c r="J698" s="110"/>
      <c r="K698" s="110"/>
      <c r="L698" s="110"/>
      <c r="M698" s="110"/>
      <c r="N698" s="110"/>
      <c r="O698" s="110"/>
      <c r="P698" s="110"/>
      <c r="Q698" s="110"/>
    </row>
    <row r="699" spans="4:17" ht="12.75">
      <c r="D699" s="110"/>
      <c r="E699" s="110"/>
      <c r="F699" s="110"/>
      <c r="G699" s="110"/>
      <c r="H699" s="110"/>
      <c r="I699" s="110"/>
      <c r="J699" s="110"/>
      <c r="K699" s="110"/>
      <c r="L699" s="110"/>
      <c r="M699" s="110"/>
      <c r="N699" s="110"/>
      <c r="O699" s="110"/>
      <c r="P699" s="110"/>
      <c r="Q699" s="110"/>
    </row>
    <row r="700" spans="4:17" ht="12.75">
      <c r="D700" s="110"/>
      <c r="E700" s="110"/>
      <c r="F700" s="110"/>
      <c r="G700" s="110"/>
      <c r="H700" s="110"/>
      <c r="I700" s="110"/>
      <c r="J700" s="110"/>
      <c r="K700" s="110"/>
      <c r="L700" s="110"/>
      <c r="M700" s="110"/>
      <c r="N700" s="110"/>
      <c r="O700" s="110"/>
      <c r="P700" s="110"/>
      <c r="Q700" s="110"/>
    </row>
    <row r="701" spans="4:17" ht="12.75">
      <c r="D701" s="110"/>
      <c r="E701" s="110"/>
      <c r="F701" s="110"/>
      <c r="G701" s="110"/>
      <c r="H701" s="110"/>
      <c r="I701" s="110"/>
      <c r="J701" s="110"/>
      <c r="K701" s="110"/>
      <c r="L701" s="110"/>
      <c r="M701" s="110"/>
      <c r="N701" s="110"/>
      <c r="O701" s="110"/>
      <c r="P701" s="110"/>
      <c r="Q701" s="110"/>
    </row>
    <row r="702" spans="4:17" ht="12.75">
      <c r="D702" s="110"/>
      <c r="E702" s="110"/>
      <c r="F702" s="110"/>
      <c r="G702" s="110"/>
      <c r="H702" s="110"/>
      <c r="I702" s="110"/>
      <c r="J702" s="110"/>
      <c r="K702" s="110"/>
      <c r="L702" s="110"/>
      <c r="M702" s="110"/>
      <c r="N702" s="110"/>
      <c r="O702" s="110"/>
      <c r="P702" s="110"/>
      <c r="Q702" s="110"/>
    </row>
    <row r="703" spans="4:17" ht="12.75">
      <c r="D703" s="110"/>
      <c r="E703" s="110"/>
      <c r="F703" s="110"/>
      <c r="G703" s="110"/>
      <c r="H703" s="110"/>
      <c r="I703" s="110"/>
      <c r="J703" s="110"/>
      <c r="K703" s="110"/>
      <c r="L703" s="110"/>
      <c r="M703" s="110"/>
      <c r="N703" s="110"/>
      <c r="O703" s="110"/>
      <c r="P703" s="110"/>
      <c r="Q703" s="110"/>
    </row>
    <row r="704" spans="4:17" ht="12.75">
      <c r="D704" s="110"/>
      <c r="E704" s="110"/>
      <c r="F704" s="110"/>
      <c r="G704" s="110"/>
      <c r="H704" s="110"/>
      <c r="I704" s="110"/>
      <c r="J704" s="110"/>
      <c r="K704" s="110"/>
      <c r="L704" s="110"/>
      <c r="M704" s="110"/>
      <c r="N704" s="110"/>
      <c r="O704" s="110"/>
      <c r="P704" s="110"/>
      <c r="Q704" s="110"/>
    </row>
    <row r="705" spans="4:17" ht="12.75">
      <c r="D705" s="110"/>
      <c r="E705" s="110"/>
      <c r="F705" s="110"/>
      <c r="G705" s="110"/>
      <c r="H705" s="110"/>
      <c r="I705" s="110"/>
      <c r="J705" s="110"/>
      <c r="K705" s="110"/>
      <c r="L705" s="110"/>
      <c r="M705" s="110"/>
      <c r="N705" s="110"/>
      <c r="O705" s="110"/>
      <c r="P705" s="110"/>
      <c r="Q705" s="110"/>
    </row>
    <row r="706" spans="4:17" ht="12.75">
      <c r="D706" s="110"/>
      <c r="E706" s="110"/>
      <c r="F706" s="110"/>
      <c r="G706" s="110"/>
      <c r="H706" s="110"/>
      <c r="I706" s="110"/>
      <c r="J706" s="110"/>
      <c r="K706" s="110"/>
      <c r="L706" s="110"/>
      <c r="M706" s="110"/>
      <c r="N706" s="110"/>
      <c r="O706" s="110"/>
      <c r="P706" s="110"/>
      <c r="Q706" s="110"/>
    </row>
    <row r="707" spans="4:17" ht="12.75">
      <c r="D707" s="110"/>
      <c r="E707" s="110"/>
      <c r="F707" s="110"/>
      <c r="G707" s="110"/>
      <c r="H707" s="110"/>
      <c r="I707" s="110"/>
      <c r="J707" s="110"/>
      <c r="K707" s="110"/>
      <c r="L707" s="110"/>
      <c r="M707" s="110"/>
      <c r="N707" s="110"/>
      <c r="O707" s="110"/>
      <c r="P707" s="110"/>
      <c r="Q707" s="110"/>
    </row>
    <row r="708" spans="4:17" ht="12.75">
      <c r="D708" s="110"/>
      <c r="E708" s="110"/>
      <c r="F708" s="110"/>
      <c r="G708" s="110"/>
      <c r="H708" s="110"/>
      <c r="I708" s="110"/>
      <c r="J708" s="110"/>
      <c r="K708" s="110"/>
      <c r="L708" s="110"/>
      <c r="M708" s="110"/>
      <c r="N708" s="110"/>
      <c r="O708" s="110"/>
      <c r="P708" s="110"/>
      <c r="Q708" s="110"/>
    </row>
    <row r="709" spans="4:17" ht="12.75">
      <c r="D709" s="110"/>
      <c r="E709" s="110"/>
      <c r="F709" s="110"/>
      <c r="G709" s="110"/>
      <c r="H709" s="110"/>
      <c r="I709" s="110"/>
      <c r="J709" s="110"/>
      <c r="K709" s="110"/>
      <c r="L709" s="110"/>
      <c r="M709" s="110"/>
      <c r="N709" s="110"/>
      <c r="O709" s="110"/>
      <c r="P709" s="110"/>
      <c r="Q709" s="110"/>
    </row>
    <row r="710" spans="4:17" ht="12.75">
      <c r="D710" s="110"/>
      <c r="E710" s="110"/>
      <c r="F710" s="110"/>
      <c r="G710" s="110"/>
      <c r="H710" s="110"/>
      <c r="I710" s="110"/>
      <c r="J710" s="110"/>
      <c r="K710" s="110"/>
      <c r="L710" s="110"/>
      <c r="M710" s="110"/>
      <c r="N710" s="110"/>
      <c r="O710" s="110"/>
      <c r="P710" s="110"/>
      <c r="Q710" s="110"/>
    </row>
    <row r="711" spans="4:17" ht="12.75">
      <c r="D711" s="110"/>
      <c r="E711" s="110"/>
      <c r="F711" s="110"/>
      <c r="G711" s="110"/>
      <c r="H711" s="110"/>
      <c r="I711" s="110"/>
      <c r="J711" s="110"/>
      <c r="K711" s="110"/>
      <c r="L711" s="110"/>
      <c r="M711" s="110"/>
      <c r="N711" s="110"/>
      <c r="O711" s="110"/>
      <c r="P711" s="110"/>
      <c r="Q711" s="110"/>
    </row>
    <row r="712" spans="4:17" ht="12.75">
      <c r="D712" s="110"/>
      <c r="E712" s="110"/>
      <c r="F712" s="110"/>
      <c r="G712" s="110"/>
      <c r="H712" s="110"/>
      <c r="I712" s="110"/>
      <c r="J712" s="110"/>
      <c r="K712" s="110"/>
      <c r="L712" s="110"/>
      <c r="M712" s="110"/>
      <c r="N712" s="110"/>
      <c r="O712" s="110"/>
      <c r="P712" s="110"/>
      <c r="Q712" s="110"/>
    </row>
    <row r="713" spans="4:17" ht="12.75">
      <c r="D713" s="110"/>
      <c r="E713" s="110"/>
      <c r="F713" s="110"/>
      <c r="G713" s="110"/>
      <c r="H713" s="110"/>
      <c r="I713" s="110"/>
      <c r="J713" s="110"/>
      <c r="K713" s="110"/>
      <c r="L713" s="110"/>
      <c r="M713" s="110"/>
      <c r="N713" s="110"/>
      <c r="O713" s="110"/>
      <c r="P713" s="110"/>
      <c r="Q713" s="110"/>
    </row>
    <row r="714" spans="4:17" ht="12.75">
      <c r="D714" s="110"/>
      <c r="E714" s="110"/>
      <c r="F714" s="110"/>
      <c r="G714" s="110"/>
      <c r="H714" s="110"/>
      <c r="I714" s="110"/>
      <c r="J714" s="110"/>
      <c r="K714" s="110"/>
      <c r="L714" s="110"/>
      <c r="M714" s="110"/>
      <c r="N714" s="110"/>
      <c r="O714" s="110"/>
      <c r="P714" s="110"/>
      <c r="Q714" s="110"/>
    </row>
    <row r="715" spans="4:17" ht="12.75">
      <c r="D715" s="110"/>
      <c r="E715" s="110"/>
      <c r="F715" s="110"/>
      <c r="G715" s="110"/>
      <c r="H715" s="110"/>
      <c r="I715" s="110"/>
      <c r="J715" s="110"/>
      <c r="K715" s="110"/>
      <c r="L715" s="110"/>
      <c r="M715" s="110"/>
      <c r="N715" s="110"/>
      <c r="O715" s="110"/>
      <c r="P715" s="110"/>
      <c r="Q715" s="110"/>
    </row>
    <row r="716" spans="4:17" ht="12.75">
      <c r="D716" s="110"/>
      <c r="E716" s="110"/>
      <c r="F716" s="110"/>
      <c r="G716" s="110"/>
      <c r="H716" s="110"/>
      <c r="I716" s="110"/>
      <c r="J716" s="110"/>
      <c r="K716" s="110"/>
      <c r="L716" s="110"/>
      <c r="M716" s="110"/>
      <c r="N716" s="110"/>
      <c r="O716" s="110"/>
      <c r="P716" s="110"/>
      <c r="Q716" s="110"/>
    </row>
    <row r="717" spans="4:17" ht="12.75">
      <c r="D717" s="110"/>
      <c r="E717" s="110"/>
      <c r="F717" s="110"/>
      <c r="G717" s="110"/>
      <c r="H717" s="110"/>
      <c r="I717" s="110"/>
      <c r="J717" s="110"/>
      <c r="K717" s="110"/>
      <c r="L717" s="110"/>
      <c r="M717" s="110"/>
      <c r="N717" s="110"/>
      <c r="O717" s="110"/>
      <c r="P717" s="110"/>
      <c r="Q717" s="110"/>
    </row>
    <row r="718" spans="4:17" ht="12.75">
      <c r="D718" s="110"/>
      <c r="E718" s="110"/>
      <c r="F718" s="110"/>
      <c r="G718" s="110"/>
      <c r="H718" s="110"/>
      <c r="I718" s="110"/>
      <c r="J718" s="110"/>
      <c r="K718" s="110"/>
      <c r="L718" s="110"/>
      <c r="M718" s="110"/>
      <c r="N718" s="110"/>
      <c r="O718" s="110"/>
      <c r="P718" s="110"/>
      <c r="Q718" s="110"/>
    </row>
    <row r="719" spans="4:17" ht="12.75">
      <c r="D719" s="110"/>
      <c r="E719" s="110"/>
      <c r="F719" s="110"/>
      <c r="G719" s="110"/>
      <c r="H719" s="110"/>
      <c r="I719" s="110"/>
      <c r="J719" s="110"/>
      <c r="K719" s="110"/>
      <c r="L719" s="110"/>
      <c r="M719" s="110"/>
      <c r="N719" s="110"/>
      <c r="O719" s="110"/>
      <c r="P719" s="110"/>
      <c r="Q719" s="110"/>
    </row>
    <row r="720" spans="4:17" ht="12.75">
      <c r="D720" s="110"/>
      <c r="E720" s="110"/>
      <c r="F720" s="110"/>
      <c r="G720" s="110"/>
      <c r="H720" s="110"/>
      <c r="I720" s="110"/>
      <c r="J720" s="110"/>
      <c r="K720" s="110"/>
      <c r="L720" s="110"/>
      <c r="M720" s="110"/>
      <c r="N720" s="110"/>
      <c r="O720" s="110"/>
      <c r="P720" s="110"/>
      <c r="Q720" s="110"/>
    </row>
    <row r="721" spans="4:17" ht="12.75">
      <c r="D721" s="110"/>
      <c r="E721" s="110"/>
      <c r="F721" s="110"/>
      <c r="G721" s="110"/>
      <c r="H721" s="110"/>
      <c r="I721" s="110"/>
      <c r="J721" s="110"/>
      <c r="K721" s="110"/>
      <c r="L721" s="110"/>
      <c r="M721" s="110"/>
      <c r="N721" s="110"/>
      <c r="O721" s="110"/>
      <c r="P721" s="110"/>
      <c r="Q721" s="110"/>
    </row>
    <row r="722" spans="4:17" ht="12.75">
      <c r="D722" s="110"/>
      <c r="E722" s="110"/>
      <c r="F722" s="110"/>
      <c r="G722" s="110"/>
      <c r="H722" s="110"/>
      <c r="I722" s="110"/>
      <c r="J722" s="110"/>
      <c r="K722" s="110"/>
      <c r="L722" s="110"/>
      <c r="M722" s="110"/>
      <c r="N722" s="110"/>
      <c r="O722" s="110"/>
      <c r="P722" s="110"/>
      <c r="Q722" s="110"/>
    </row>
    <row r="723" spans="4:17" ht="12.75">
      <c r="D723" s="110"/>
      <c r="E723" s="110"/>
      <c r="F723" s="110"/>
      <c r="G723" s="110"/>
      <c r="H723" s="110"/>
      <c r="I723" s="110"/>
      <c r="J723" s="110"/>
      <c r="K723" s="110"/>
      <c r="L723" s="110"/>
      <c r="M723" s="110"/>
      <c r="N723" s="110"/>
      <c r="O723" s="110"/>
      <c r="P723" s="110"/>
      <c r="Q723" s="110"/>
    </row>
    <row r="724" spans="4:17" ht="12.75">
      <c r="D724" s="110"/>
      <c r="E724" s="110"/>
      <c r="F724" s="110"/>
      <c r="G724" s="110"/>
      <c r="H724" s="110"/>
      <c r="I724" s="110"/>
      <c r="J724" s="110"/>
      <c r="K724" s="110"/>
      <c r="L724" s="110"/>
      <c r="M724" s="110"/>
      <c r="N724" s="110"/>
      <c r="O724" s="110"/>
      <c r="P724" s="110"/>
      <c r="Q724" s="110"/>
    </row>
    <row r="725" spans="4:17" ht="12.75">
      <c r="D725" s="110"/>
      <c r="E725" s="110"/>
      <c r="F725" s="110"/>
      <c r="G725" s="110"/>
      <c r="H725" s="110"/>
      <c r="I725" s="110"/>
      <c r="J725" s="110"/>
      <c r="K725" s="110"/>
      <c r="L725" s="110"/>
      <c r="M725" s="110"/>
      <c r="N725" s="110"/>
      <c r="O725" s="110"/>
      <c r="P725" s="110"/>
      <c r="Q725" s="110"/>
    </row>
    <row r="726" spans="4:17" ht="12.75">
      <c r="D726" s="110"/>
      <c r="E726" s="110"/>
      <c r="F726" s="110"/>
      <c r="G726" s="110"/>
      <c r="H726" s="110"/>
      <c r="I726" s="110"/>
      <c r="J726" s="110"/>
      <c r="K726" s="110"/>
      <c r="L726" s="110"/>
      <c r="M726" s="110"/>
      <c r="N726" s="110"/>
      <c r="O726" s="110"/>
      <c r="P726" s="110"/>
      <c r="Q726" s="110"/>
    </row>
    <row r="727" spans="4:17" ht="12.75">
      <c r="D727" s="110"/>
      <c r="E727" s="110"/>
      <c r="F727" s="110"/>
      <c r="G727" s="110"/>
      <c r="H727" s="110"/>
      <c r="I727" s="110"/>
      <c r="J727" s="110"/>
      <c r="K727" s="110"/>
      <c r="L727" s="110"/>
      <c r="M727" s="110"/>
      <c r="N727" s="110"/>
      <c r="O727" s="110"/>
      <c r="P727" s="110"/>
      <c r="Q727" s="110"/>
    </row>
    <row r="728" spans="4:17" ht="12.75">
      <c r="D728" s="110"/>
      <c r="E728" s="110"/>
      <c r="F728" s="110"/>
      <c r="G728" s="110"/>
      <c r="H728" s="110"/>
      <c r="I728" s="110"/>
      <c r="J728" s="110"/>
      <c r="K728" s="110"/>
      <c r="L728" s="110"/>
      <c r="M728" s="110"/>
      <c r="N728" s="110"/>
      <c r="O728" s="110"/>
      <c r="P728" s="110"/>
      <c r="Q728" s="110"/>
    </row>
    <row r="729" spans="4:17" ht="12.75">
      <c r="D729" s="110"/>
      <c r="E729" s="110"/>
      <c r="F729" s="110"/>
      <c r="G729" s="110"/>
      <c r="H729" s="110"/>
      <c r="I729" s="110"/>
      <c r="J729" s="110"/>
      <c r="K729" s="110"/>
      <c r="L729" s="110"/>
      <c r="M729" s="110"/>
      <c r="N729" s="110"/>
      <c r="O729" s="110"/>
      <c r="P729" s="110"/>
      <c r="Q729" s="110"/>
    </row>
    <row r="730" spans="4:17" ht="12.75">
      <c r="D730" s="110"/>
      <c r="E730" s="110"/>
      <c r="F730" s="110"/>
      <c r="G730" s="110"/>
      <c r="H730" s="110"/>
      <c r="I730" s="110"/>
      <c r="J730" s="110"/>
      <c r="K730" s="110"/>
      <c r="L730" s="110"/>
      <c r="M730" s="110"/>
      <c r="N730" s="110"/>
      <c r="O730" s="110"/>
      <c r="P730" s="110"/>
      <c r="Q730" s="110"/>
    </row>
    <row r="731" spans="4:17" ht="12.75">
      <c r="D731" s="110"/>
      <c r="E731" s="110"/>
      <c r="F731" s="110"/>
      <c r="G731" s="110"/>
      <c r="H731" s="110"/>
      <c r="I731" s="110"/>
      <c r="J731" s="110"/>
      <c r="K731" s="110"/>
      <c r="L731" s="110"/>
      <c r="M731" s="110"/>
      <c r="N731" s="110"/>
      <c r="O731" s="110"/>
      <c r="P731" s="110"/>
      <c r="Q731" s="110"/>
    </row>
    <row r="732" spans="4:17" ht="12.75">
      <c r="D732" s="110"/>
      <c r="E732" s="110"/>
      <c r="F732" s="110"/>
      <c r="G732" s="110"/>
      <c r="H732" s="110"/>
      <c r="I732" s="110"/>
      <c r="J732" s="110"/>
      <c r="K732" s="110"/>
      <c r="L732" s="110"/>
      <c r="M732" s="110"/>
      <c r="N732" s="110"/>
      <c r="O732" s="110"/>
      <c r="P732" s="110"/>
      <c r="Q732" s="110"/>
    </row>
    <row r="733" spans="4:17" ht="12.75">
      <c r="D733" s="110"/>
      <c r="E733" s="110"/>
      <c r="F733" s="110"/>
      <c r="G733" s="110"/>
      <c r="H733" s="110"/>
      <c r="I733" s="110"/>
      <c r="J733" s="110"/>
      <c r="K733" s="110"/>
      <c r="L733" s="110"/>
      <c r="M733" s="110"/>
      <c r="N733" s="110"/>
      <c r="O733" s="110"/>
      <c r="P733" s="110"/>
      <c r="Q733" s="110"/>
    </row>
    <row r="734" spans="4:17" ht="12.75">
      <c r="D734" s="110"/>
      <c r="E734" s="110"/>
      <c r="F734" s="110"/>
      <c r="G734" s="110"/>
      <c r="H734" s="110"/>
      <c r="I734" s="110"/>
      <c r="J734" s="110"/>
      <c r="K734" s="110"/>
      <c r="L734" s="110"/>
      <c r="M734" s="110"/>
      <c r="N734" s="110"/>
      <c r="O734" s="110"/>
      <c r="P734" s="110"/>
      <c r="Q734" s="110"/>
    </row>
    <row r="735" spans="4:17" ht="12.75">
      <c r="D735" s="110"/>
      <c r="E735" s="110"/>
      <c r="F735" s="110"/>
      <c r="G735" s="110"/>
      <c r="H735" s="110"/>
      <c r="I735" s="110"/>
      <c r="J735" s="110"/>
      <c r="K735" s="110"/>
      <c r="L735" s="110"/>
      <c r="M735" s="110"/>
      <c r="N735" s="110"/>
      <c r="O735" s="110"/>
      <c r="P735" s="110"/>
      <c r="Q735" s="110"/>
    </row>
    <row r="736" spans="4:17" ht="12.75">
      <c r="D736" s="110"/>
      <c r="E736" s="110"/>
      <c r="F736" s="110"/>
      <c r="G736" s="110"/>
      <c r="H736" s="110"/>
      <c r="I736" s="110"/>
      <c r="J736" s="110"/>
      <c r="K736" s="110"/>
      <c r="L736" s="110"/>
      <c r="M736" s="110"/>
      <c r="N736" s="110"/>
      <c r="O736" s="110"/>
      <c r="P736" s="110"/>
      <c r="Q736" s="110"/>
    </row>
    <row r="737" spans="4:17" ht="12.75">
      <c r="D737" s="110"/>
      <c r="E737" s="110"/>
      <c r="F737" s="110"/>
      <c r="G737" s="110"/>
      <c r="H737" s="110"/>
      <c r="I737" s="110"/>
      <c r="J737" s="110"/>
      <c r="K737" s="110"/>
      <c r="L737" s="110"/>
      <c r="M737" s="110"/>
      <c r="N737" s="110"/>
      <c r="O737" s="110"/>
      <c r="P737" s="110"/>
      <c r="Q737" s="110"/>
    </row>
    <row r="738" spans="4:17" ht="12.75">
      <c r="D738" s="110"/>
      <c r="E738" s="110"/>
      <c r="F738" s="110"/>
      <c r="G738" s="110"/>
      <c r="H738" s="110"/>
      <c r="I738" s="110"/>
      <c r="J738" s="110"/>
      <c r="K738" s="110"/>
      <c r="L738" s="110"/>
      <c r="M738" s="110"/>
      <c r="N738" s="110"/>
      <c r="O738" s="110"/>
      <c r="P738" s="110"/>
      <c r="Q738" s="110"/>
    </row>
    <row r="739" spans="4:17" ht="12.75">
      <c r="D739" s="110"/>
      <c r="E739" s="110"/>
      <c r="F739" s="110"/>
      <c r="G739" s="110"/>
      <c r="H739" s="110"/>
      <c r="I739" s="110"/>
      <c r="J739" s="110"/>
      <c r="K739" s="110"/>
      <c r="L739" s="110"/>
      <c r="M739" s="110"/>
      <c r="N739" s="110"/>
      <c r="O739" s="110"/>
      <c r="P739" s="110"/>
      <c r="Q739" s="110"/>
    </row>
    <row r="740" spans="4:17" ht="12.75">
      <c r="D740" s="110"/>
      <c r="E740" s="110"/>
      <c r="F740" s="110"/>
      <c r="G740" s="110"/>
      <c r="H740" s="110"/>
      <c r="I740" s="110"/>
      <c r="J740" s="110"/>
      <c r="K740" s="110"/>
      <c r="L740" s="110"/>
      <c r="M740" s="110"/>
      <c r="N740" s="110"/>
      <c r="O740" s="110"/>
      <c r="P740" s="110"/>
      <c r="Q740" s="110"/>
    </row>
    <row r="741" spans="4:17" ht="12.75">
      <c r="D741" s="110"/>
      <c r="E741" s="110"/>
      <c r="F741" s="110"/>
      <c r="G741" s="110"/>
      <c r="H741" s="110"/>
      <c r="I741" s="110"/>
      <c r="J741" s="110"/>
      <c r="K741" s="110"/>
      <c r="L741" s="110"/>
      <c r="M741" s="110"/>
      <c r="N741" s="110"/>
      <c r="O741" s="110"/>
      <c r="P741" s="110"/>
      <c r="Q741" s="110"/>
    </row>
    <row r="742" spans="4:17" ht="12.75">
      <c r="D742" s="110"/>
      <c r="E742" s="110"/>
      <c r="F742" s="110"/>
      <c r="G742" s="110"/>
      <c r="H742" s="110"/>
      <c r="I742" s="110"/>
      <c r="J742" s="110"/>
      <c r="K742" s="110"/>
      <c r="L742" s="110"/>
      <c r="M742" s="110"/>
      <c r="N742" s="110"/>
      <c r="O742" s="110"/>
      <c r="P742" s="110"/>
      <c r="Q742" s="110"/>
    </row>
    <row r="743" spans="4:17" ht="12.75">
      <c r="D743" s="110"/>
      <c r="E743" s="110"/>
      <c r="F743" s="110"/>
      <c r="G743" s="110"/>
      <c r="H743" s="110"/>
      <c r="I743" s="110"/>
      <c r="J743" s="110"/>
      <c r="K743" s="110"/>
      <c r="L743" s="110"/>
      <c r="M743" s="110"/>
      <c r="N743" s="110"/>
      <c r="O743" s="110"/>
      <c r="P743" s="110"/>
      <c r="Q743" s="110"/>
    </row>
    <row r="744" spans="4:17" ht="12.75">
      <c r="D744" s="110"/>
      <c r="E744" s="110"/>
      <c r="F744" s="110"/>
      <c r="G744" s="110"/>
      <c r="H744" s="110"/>
      <c r="I744" s="110"/>
      <c r="J744" s="110"/>
      <c r="K744" s="110"/>
      <c r="L744" s="110"/>
      <c r="M744" s="110"/>
      <c r="N744" s="110"/>
      <c r="O744" s="110"/>
      <c r="P744" s="110"/>
      <c r="Q744" s="110"/>
    </row>
    <row r="745" spans="4:17" ht="12.75">
      <c r="D745" s="110"/>
      <c r="E745" s="110"/>
      <c r="F745" s="110"/>
      <c r="G745" s="110"/>
      <c r="H745" s="110"/>
      <c r="I745" s="110"/>
      <c r="J745" s="110"/>
      <c r="K745" s="110"/>
      <c r="L745" s="110"/>
      <c r="M745" s="110"/>
      <c r="N745" s="110"/>
      <c r="O745" s="110"/>
      <c r="P745" s="110"/>
      <c r="Q745" s="110"/>
    </row>
    <row r="746" spans="4:17" ht="12.75">
      <c r="D746" s="110"/>
      <c r="E746" s="110"/>
      <c r="F746" s="110"/>
      <c r="G746" s="110"/>
      <c r="H746" s="110"/>
      <c r="I746" s="110"/>
      <c r="J746" s="110"/>
      <c r="K746" s="110"/>
      <c r="L746" s="110"/>
      <c r="M746" s="110"/>
      <c r="N746" s="110"/>
      <c r="O746" s="110"/>
      <c r="P746" s="110"/>
      <c r="Q746" s="110"/>
    </row>
    <row r="747" spans="4:17" ht="12.75">
      <c r="D747" s="110"/>
      <c r="E747" s="110"/>
      <c r="F747" s="110"/>
      <c r="G747" s="110"/>
      <c r="H747" s="110"/>
      <c r="I747" s="110"/>
      <c r="J747" s="110"/>
      <c r="K747" s="110"/>
      <c r="L747" s="110"/>
      <c r="M747" s="110"/>
      <c r="N747" s="110"/>
      <c r="O747" s="110"/>
      <c r="P747" s="110"/>
      <c r="Q747" s="110"/>
    </row>
    <row r="748" spans="4:17" ht="12.75">
      <c r="D748" s="110"/>
      <c r="E748" s="110"/>
      <c r="F748" s="110"/>
      <c r="G748" s="110"/>
      <c r="H748" s="110"/>
      <c r="I748" s="110"/>
      <c r="J748" s="110"/>
      <c r="K748" s="110"/>
      <c r="L748" s="110"/>
      <c r="M748" s="110"/>
      <c r="N748" s="110"/>
      <c r="O748" s="110"/>
      <c r="P748" s="110"/>
      <c r="Q748" s="110"/>
    </row>
    <row r="749" spans="4:17" ht="12.75">
      <c r="D749" s="110"/>
      <c r="E749" s="110"/>
      <c r="F749" s="110"/>
      <c r="G749" s="110"/>
      <c r="H749" s="110"/>
      <c r="I749" s="110"/>
      <c r="J749" s="110"/>
      <c r="K749" s="110"/>
      <c r="L749" s="110"/>
      <c r="M749" s="110"/>
      <c r="N749" s="110"/>
      <c r="O749" s="110"/>
      <c r="P749" s="110"/>
      <c r="Q749" s="110"/>
    </row>
    <row r="750" spans="4:17" ht="12.75">
      <c r="D750" s="110"/>
      <c r="E750" s="110"/>
      <c r="F750" s="110"/>
      <c r="G750" s="110"/>
      <c r="H750" s="110"/>
      <c r="I750" s="110"/>
      <c r="J750" s="110"/>
      <c r="K750" s="110"/>
      <c r="L750" s="110"/>
      <c r="M750" s="110"/>
      <c r="N750" s="110"/>
      <c r="O750" s="110"/>
      <c r="P750" s="110"/>
      <c r="Q750" s="110"/>
    </row>
    <row r="751" spans="4:17" ht="12.75">
      <c r="D751" s="110"/>
      <c r="E751" s="110"/>
      <c r="F751" s="110"/>
      <c r="G751" s="110"/>
      <c r="H751" s="110"/>
      <c r="I751" s="110"/>
      <c r="J751" s="110"/>
      <c r="K751" s="110"/>
      <c r="L751" s="110"/>
      <c r="M751" s="110"/>
      <c r="N751" s="110"/>
      <c r="O751" s="110"/>
      <c r="P751" s="110"/>
      <c r="Q751" s="110"/>
    </row>
    <row r="752" spans="4:17" ht="12.75">
      <c r="D752" s="110"/>
      <c r="E752" s="110"/>
      <c r="F752" s="110"/>
      <c r="G752" s="110"/>
      <c r="H752" s="110"/>
      <c r="I752" s="110"/>
      <c r="J752" s="110"/>
      <c r="K752" s="110"/>
      <c r="L752" s="110"/>
      <c r="M752" s="110"/>
      <c r="N752" s="110"/>
      <c r="O752" s="110"/>
      <c r="P752" s="110"/>
      <c r="Q752" s="110"/>
    </row>
    <row r="753" spans="4:17" ht="12.75">
      <c r="D753" s="110"/>
      <c r="E753" s="110"/>
      <c r="F753" s="110"/>
      <c r="G753" s="110"/>
      <c r="H753" s="110"/>
      <c r="I753" s="110"/>
      <c r="J753" s="110"/>
      <c r="K753" s="110"/>
      <c r="L753" s="110"/>
      <c r="M753" s="110"/>
      <c r="N753" s="110"/>
      <c r="O753" s="110"/>
      <c r="P753" s="110"/>
      <c r="Q753" s="110"/>
    </row>
    <row r="754" spans="4:17" ht="12.75">
      <c r="D754" s="110"/>
      <c r="E754" s="110"/>
      <c r="F754" s="110"/>
      <c r="G754" s="110"/>
      <c r="H754" s="110"/>
      <c r="I754" s="110"/>
      <c r="J754" s="110"/>
      <c r="K754" s="110"/>
      <c r="L754" s="110"/>
      <c r="M754" s="110"/>
      <c r="N754" s="110"/>
      <c r="O754" s="110"/>
      <c r="P754" s="110"/>
      <c r="Q754" s="110"/>
    </row>
    <row r="755" spans="4:17" ht="12.75">
      <c r="D755" s="110"/>
      <c r="E755" s="110"/>
      <c r="F755" s="110"/>
      <c r="G755" s="110"/>
      <c r="H755" s="110"/>
      <c r="I755" s="110"/>
      <c r="J755" s="110"/>
      <c r="K755" s="110"/>
      <c r="L755" s="110"/>
      <c r="M755" s="110"/>
      <c r="N755" s="110"/>
      <c r="O755" s="110"/>
      <c r="P755" s="110"/>
      <c r="Q755" s="110"/>
    </row>
    <row r="756" spans="4:17" ht="12.75">
      <c r="D756" s="110"/>
      <c r="E756" s="110"/>
      <c r="F756" s="110"/>
      <c r="G756" s="110"/>
      <c r="H756" s="110"/>
      <c r="I756" s="110"/>
      <c r="J756" s="110"/>
      <c r="K756" s="110"/>
      <c r="L756" s="110"/>
      <c r="M756" s="110"/>
      <c r="N756" s="110"/>
      <c r="O756" s="110"/>
      <c r="P756" s="110"/>
      <c r="Q756" s="110"/>
    </row>
    <row r="757" spans="4:17" ht="12.75">
      <c r="D757" s="110"/>
      <c r="E757" s="110"/>
      <c r="F757" s="110"/>
      <c r="G757" s="110"/>
      <c r="H757" s="110"/>
      <c r="I757" s="110"/>
      <c r="J757" s="110"/>
      <c r="K757" s="110"/>
      <c r="L757" s="110"/>
      <c r="M757" s="110"/>
      <c r="N757" s="110"/>
      <c r="O757" s="110"/>
      <c r="P757" s="110"/>
      <c r="Q757" s="110"/>
    </row>
    <row r="758" spans="4:17" ht="12.75">
      <c r="D758" s="110"/>
      <c r="E758" s="110"/>
      <c r="F758" s="110"/>
      <c r="G758" s="110"/>
      <c r="H758" s="110"/>
      <c r="I758" s="110"/>
      <c r="J758" s="110"/>
      <c r="K758" s="110"/>
      <c r="L758" s="110"/>
      <c r="M758" s="110"/>
      <c r="N758" s="110"/>
      <c r="O758" s="110"/>
      <c r="P758" s="110"/>
      <c r="Q758" s="110"/>
    </row>
    <row r="759" spans="4:17" ht="12.75">
      <c r="D759" s="110"/>
      <c r="E759" s="110"/>
      <c r="F759" s="110"/>
      <c r="G759" s="110"/>
      <c r="H759" s="110"/>
      <c r="I759" s="110"/>
      <c r="J759" s="110"/>
      <c r="K759" s="110"/>
      <c r="L759" s="110"/>
      <c r="M759" s="110"/>
      <c r="N759" s="110"/>
      <c r="O759" s="110"/>
      <c r="P759" s="110"/>
      <c r="Q759" s="110"/>
    </row>
    <row r="760" spans="4:17" ht="12.75">
      <c r="D760" s="110"/>
      <c r="E760" s="110"/>
      <c r="F760" s="110"/>
      <c r="G760" s="110"/>
      <c r="H760" s="110"/>
      <c r="I760" s="110"/>
      <c r="J760" s="110"/>
      <c r="K760" s="110"/>
      <c r="L760" s="110"/>
      <c r="M760" s="110"/>
      <c r="N760" s="110"/>
      <c r="O760" s="110"/>
      <c r="P760" s="110"/>
      <c r="Q760" s="110"/>
    </row>
    <row r="761" spans="4:17" ht="12.75">
      <c r="D761" s="110"/>
      <c r="E761" s="110"/>
      <c r="F761" s="110"/>
      <c r="G761" s="110"/>
      <c r="H761" s="110"/>
      <c r="I761" s="110"/>
      <c r="J761" s="110"/>
      <c r="K761" s="110"/>
      <c r="L761" s="110"/>
      <c r="M761" s="110"/>
      <c r="N761" s="110"/>
      <c r="O761" s="110"/>
      <c r="P761" s="110"/>
      <c r="Q761" s="110"/>
    </row>
    <row r="762" spans="4:17" ht="12.75">
      <c r="D762" s="110"/>
      <c r="E762" s="110"/>
      <c r="F762" s="110"/>
      <c r="G762" s="110"/>
      <c r="H762" s="110"/>
      <c r="I762" s="110"/>
      <c r="J762" s="110"/>
      <c r="K762" s="110"/>
      <c r="L762" s="110"/>
      <c r="M762" s="110"/>
      <c r="N762" s="110"/>
      <c r="O762" s="110"/>
      <c r="P762" s="110"/>
      <c r="Q762" s="110"/>
    </row>
    <row r="763" spans="4:17" ht="12.75">
      <c r="D763" s="110"/>
      <c r="E763" s="110"/>
      <c r="F763" s="110"/>
      <c r="G763" s="110"/>
      <c r="H763" s="110"/>
      <c r="I763" s="110"/>
      <c r="J763" s="110"/>
      <c r="K763" s="110"/>
      <c r="L763" s="110"/>
      <c r="M763" s="110"/>
      <c r="N763" s="110"/>
      <c r="O763" s="110"/>
      <c r="P763" s="110"/>
      <c r="Q763" s="110"/>
    </row>
    <row r="764" spans="4:17" ht="12.75">
      <c r="D764" s="110"/>
      <c r="E764" s="110"/>
      <c r="F764" s="110"/>
      <c r="G764" s="110"/>
      <c r="H764" s="110"/>
      <c r="I764" s="110"/>
      <c r="J764" s="110"/>
      <c r="K764" s="110"/>
      <c r="L764" s="110"/>
      <c r="M764" s="110"/>
      <c r="N764" s="110"/>
      <c r="O764" s="110"/>
      <c r="P764" s="110"/>
      <c r="Q764" s="110"/>
    </row>
    <row r="765" spans="4:17" ht="12.75">
      <c r="D765" s="110"/>
      <c r="E765" s="110"/>
      <c r="F765" s="110"/>
      <c r="G765" s="110"/>
      <c r="H765" s="110"/>
      <c r="I765" s="110"/>
      <c r="J765" s="110"/>
      <c r="K765" s="110"/>
      <c r="L765" s="110"/>
      <c r="M765" s="110"/>
      <c r="N765" s="110"/>
      <c r="O765" s="110"/>
      <c r="P765" s="110"/>
      <c r="Q765" s="110"/>
    </row>
    <row r="766" spans="4:17" ht="12.75">
      <c r="D766" s="110"/>
      <c r="E766" s="110"/>
      <c r="F766" s="110"/>
      <c r="G766" s="110"/>
      <c r="H766" s="110"/>
      <c r="I766" s="110"/>
      <c r="J766" s="110"/>
      <c r="K766" s="110"/>
      <c r="L766" s="110"/>
      <c r="M766" s="110"/>
      <c r="N766" s="110"/>
      <c r="O766" s="110"/>
      <c r="P766" s="110"/>
      <c r="Q766" s="110"/>
    </row>
    <row r="767" spans="4:17" ht="12.75">
      <c r="D767" s="110"/>
      <c r="E767" s="110"/>
      <c r="F767" s="110"/>
      <c r="G767" s="110"/>
      <c r="H767" s="110"/>
      <c r="I767" s="110"/>
      <c r="J767" s="110"/>
      <c r="K767" s="110"/>
      <c r="L767" s="110"/>
      <c r="M767" s="110"/>
      <c r="N767" s="110"/>
      <c r="O767" s="110"/>
      <c r="P767" s="110"/>
      <c r="Q767" s="110"/>
    </row>
    <row r="768" spans="4:17" ht="12.75">
      <c r="D768" s="110"/>
      <c r="E768" s="110"/>
      <c r="F768" s="110"/>
      <c r="G768" s="110"/>
      <c r="H768" s="110"/>
      <c r="I768" s="110"/>
      <c r="J768" s="110"/>
      <c r="K768" s="110"/>
      <c r="L768" s="110"/>
      <c r="M768" s="110"/>
      <c r="N768" s="110"/>
      <c r="O768" s="110"/>
      <c r="P768" s="110"/>
      <c r="Q768" s="110"/>
    </row>
    <row r="769" spans="4:17" ht="12.75">
      <c r="D769" s="110"/>
      <c r="E769" s="110"/>
      <c r="F769" s="110"/>
      <c r="G769" s="110"/>
      <c r="H769" s="110"/>
      <c r="I769" s="110"/>
      <c r="J769" s="110"/>
      <c r="K769" s="110"/>
      <c r="L769" s="110"/>
      <c r="M769" s="110"/>
      <c r="N769" s="110"/>
      <c r="O769" s="110"/>
      <c r="P769" s="110"/>
      <c r="Q769" s="110"/>
    </row>
    <row r="770" spans="4:17" ht="12.75">
      <c r="D770" s="110"/>
      <c r="E770" s="110"/>
      <c r="F770" s="110"/>
      <c r="G770" s="110"/>
      <c r="H770" s="110"/>
      <c r="I770" s="110"/>
      <c r="J770" s="110"/>
      <c r="K770" s="110"/>
      <c r="L770" s="110"/>
      <c r="M770" s="110"/>
      <c r="N770" s="110"/>
      <c r="O770" s="110"/>
      <c r="P770" s="110"/>
      <c r="Q770" s="110"/>
    </row>
    <row r="771" spans="4:17" ht="12.75">
      <c r="D771" s="110"/>
      <c r="E771" s="110"/>
      <c r="F771" s="110"/>
      <c r="G771" s="110"/>
      <c r="H771" s="110"/>
      <c r="I771" s="110"/>
      <c r="J771" s="110"/>
      <c r="K771" s="110"/>
      <c r="L771" s="110"/>
      <c r="M771" s="110"/>
      <c r="N771" s="110"/>
      <c r="O771" s="110"/>
      <c r="P771" s="110"/>
      <c r="Q771" s="110"/>
    </row>
    <row r="772" spans="4:17" ht="12.75">
      <c r="D772" s="110"/>
      <c r="E772" s="110"/>
      <c r="F772" s="110"/>
      <c r="G772" s="110"/>
      <c r="H772" s="110"/>
      <c r="I772" s="110"/>
      <c r="J772" s="110"/>
      <c r="K772" s="110"/>
      <c r="L772" s="110"/>
      <c r="M772" s="110"/>
      <c r="N772" s="110"/>
      <c r="O772" s="110"/>
      <c r="P772" s="110"/>
      <c r="Q772" s="110"/>
    </row>
    <row r="773" spans="4:17" ht="12.75">
      <c r="D773" s="110"/>
      <c r="E773" s="110"/>
      <c r="F773" s="110"/>
      <c r="G773" s="110"/>
      <c r="H773" s="110"/>
      <c r="I773" s="110"/>
      <c r="J773" s="110"/>
      <c r="K773" s="110"/>
      <c r="L773" s="110"/>
      <c r="M773" s="110"/>
      <c r="N773" s="110"/>
      <c r="O773" s="110"/>
      <c r="P773" s="110"/>
      <c r="Q773" s="110"/>
    </row>
    <row r="774" spans="4:17" ht="12.75">
      <c r="D774" s="110"/>
      <c r="E774" s="110"/>
      <c r="F774" s="110"/>
      <c r="G774" s="110"/>
      <c r="H774" s="110"/>
      <c r="I774" s="110"/>
      <c r="J774" s="110"/>
      <c r="K774" s="110"/>
      <c r="L774" s="110"/>
      <c r="M774" s="110"/>
      <c r="N774" s="110"/>
      <c r="O774" s="110"/>
      <c r="P774" s="110"/>
      <c r="Q774" s="110"/>
    </row>
    <row r="775" spans="4:17" ht="12.75">
      <c r="D775" s="110"/>
      <c r="E775" s="110"/>
      <c r="F775" s="110"/>
      <c r="G775" s="110"/>
      <c r="H775" s="110"/>
      <c r="I775" s="110"/>
      <c r="J775" s="110"/>
      <c r="K775" s="110"/>
      <c r="L775" s="110"/>
      <c r="M775" s="110"/>
      <c r="N775" s="110"/>
      <c r="O775" s="110"/>
      <c r="P775" s="110"/>
      <c r="Q775" s="110"/>
    </row>
    <row r="776" spans="4:17" ht="12.75">
      <c r="D776" s="110"/>
      <c r="E776" s="110"/>
      <c r="F776" s="110"/>
      <c r="G776" s="110"/>
      <c r="H776" s="110"/>
      <c r="I776" s="110"/>
      <c r="J776" s="110"/>
      <c r="K776" s="110"/>
      <c r="L776" s="110"/>
      <c r="M776" s="110"/>
      <c r="N776" s="110"/>
      <c r="O776" s="110"/>
      <c r="P776" s="110"/>
      <c r="Q776" s="110"/>
    </row>
    <row r="777" spans="4:17" ht="12.75">
      <c r="D777" s="110"/>
      <c r="E777" s="110"/>
      <c r="F777" s="110"/>
      <c r="G777" s="110"/>
      <c r="H777" s="110"/>
      <c r="I777" s="110"/>
      <c r="J777" s="110"/>
      <c r="K777" s="110"/>
      <c r="L777" s="110"/>
      <c r="M777" s="110"/>
      <c r="N777" s="110"/>
      <c r="O777" s="110"/>
      <c r="P777" s="110"/>
      <c r="Q777" s="110"/>
    </row>
    <row r="778" spans="4:17" ht="12.75">
      <c r="D778" s="110"/>
      <c r="E778" s="110"/>
      <c r="F778" s="110"/>
      <c r="G778" s="110"/>
      <c r="H778" s="110"/>
      <c r="I778" s="110"/>
      <c r="J778" s="110"/>
      <c r="K778" s="110"/>
      <c r="L778" s="110"/>
      <c r="M778" s="110"/>
      <c r="N778" s="110"/>
      <c r="O778" s="110"/>
      <c r="P778" s="110"/>
      <c r="Q778" s="110"/>
    </row>
    <row r="779" spans="4:17" ht="12.75">
      <c r="D779" s="110"/>
      <c r="E779" s="110"/>
      <c r="F779" s="110"/>
      <c r="G779" s="110"/>
      <c r="H779" s="110"/>
      <c r="I779" s="110"/>
      <c r="J779" s="110"/>
      <c r="K779" s="110"/>
      <c r="L779" s="110"/>
      <c r="M779" s="110"/>
      <c r="N779" s="110"/>
      <c r="O779" s="110"/>
      <c r="P779" s="110"/>
      <c r="Q779" s="110"/>
    </row>
    <row r="780" spans="4:17" ht="12.75">
      <c r="D780" s="110"/>
      <c r="E780" s="110"/>
      <c r="F780" s="110"/>
      <c r="G780" s="110"/>
      <c r="H780" s="110"/>
      <c r="I780" s="110"/>
      <c r="J780" s="110"/>
      <c r="K780" s="110"/>
      <c r="L780" s="110"/>
      <c r="M780" s="110"/>
      <c r="N780" s="110"/>
      <c r="O780" s="110"/>
      <c r="P780" s="110"/>
      <c r="Q780" s="110"/>
    </row>
    <row r="781" spans="4:17" ht="12.75">
      <c r="D781" s="110"/>
      <c r="E781" s="110"/>
      <c r="F781" s="110"/>
      <c r="G781" s="110"/>
      <c r="H781" s="110"/>
      <c r="I781" s="110"/>
      <c r="J781" s="110"/>
      <c r="K781" s="110"/>
      <c r="L781" s="110"/>
      <c r="M781" s="110"/>
      <c r="N781" s="110"/>
      <c r="O781" s="110"/>
      <c r="P781" s="110"/>
      <c r="Q781" s="110"/>
    </row>
    <row r="782" spans="4:17" ht="12.75">
      <c r="D782" s="110"/>
      <c r="E782" s="110"/>
      <c r="F782" s="110"/>
      <c r="G782" s="110"/>
      <c r="H782" s="110"/>
      <c r="I782" s="110"/>
      <c r="J782" s="110"/>
      <c r="K782" s="110"/>
      <c r="L782" s="110"/>
      <c r="M782" s="110"/>
      <c r="N782" s="110"/>
      <c r="O782" s="110"/>
      <c r="P782" s="110"/>
      <c r="Q782" s="110"/>
    </row>
    <row r="783" spans="4:17" ht="12.75">
      <c r="D783" s="110"/>
      <c r="E783" s="110"/>
      <c r="F783" s="110"/>
      <c r="G783" s="110"/>
      <c r="H783" s="110"/>
      <c r="I783" s="110"/>
      <c r="J783" s="110"/>
      <c r="K783" s="110"/>
      <c r="L783" s="110"/>
      <c r="M783" s="110"/>
      <c r="N783" s="110"/>
      <c r="O783" s="110"/>
      <c r="P783" s="110"/>
      <c r="Q783" s="110"/>
    </row>
    <row r="784" spans="4:17" ht="12.75">
      <c r="D784" s="110"/>
      <c r="E784" s="110"/>
      <c r="F784" s="110"/>
      <c r="G784" s="110"/>
      <c r="H784" s="110"/>
      <c r="I784" s="110"/>
      <c r="J784" s="110"/>
      <c r="K784" s="110"/>
      <c r="L784" s="110"/>
      <c r="M784" s="110"/>
      <c r="N784" s="110"/>
      <c r="O784" s="110"/>
      <c r="P784" s="110"/>
      <c r="Q784" s="110"/>
    </row>
    <row r="785" spans="4:17" ht="12.75">
      <c r="D785" s="110"/>
      <c r="E785" s="110"/>
      <c r="F785" s="110"/>
      <c r="G785" s="110"/>
      <c r="H785" s="110"/>
      <c r="I785" s="110"/>
      <c r="J785" s="110"/>
      <c r="K785" s="110"/>
      <c r="L785" s="110"/>
      <c r="M785" s="110"/>
      <c r="N785" s="110"/>
      <c r="O785" s="110"/>
      <c r="P785" s="110"/>
      <c r="Q785" s="110"/>
    </row>
    <row r="786" spans="4:17" ht="12.75">
      <c r="D786" s="110"/>
      <c r="E786" s="110"/>
      <c r="F786" s="110"/>
      <c r="G786" s="110"/>
      <c r="H786" s="110"/>
      <c r="I786" s="110"/>
      <c r="J786" s="110"/>
      <c r="K786" s="110"/>
      <c r="L786" s="110"/>
      <c r="M786" s="110"/>
      <c r="N786" s="110"/>
      <c r="O786" s="110"/>
      <c r="P786" s="110"/>
      <c r="Q786" s="110"/>
    </row>
    <row r="787" spans="4:17" ht="12.75">
      <c r="D787" s="110"/>
      <c r="E787" s="110"/>
      <c r="F787" s="110"/>
      <c r="G787" s="110"/>
      <c r="H787" s="110"/>
      <c r="I787" s="110"/>
      <c r="J787" s="110"/>
      <c r="K787" s="110"/>
      <c r="L787" s="110"/>
      <c r="M787" s="110"/>
      <c r="N787" s="110"/>
      <c r="O787" s="110"/>
      <c r="P787" s="110"/>
      <c r="Q787" s="110"/>
    </row>
    <row r="788" spans="4:17" ht="12.75">
      <c r="D788" s="110"/>
      <c r="E788" s="110"/>
      <c r="F788" s="110"/>
      <c r="G788" s="110"/>
      <c r="H788" s="110"/>
      <c r="I788" s="110"/>
      <c r="J788" s="110"/>
      <c r="K788" s="110"/>
      <c r="L788" s="110"/>
      <c r="M788" s="110"/>
      <c r="N788" s="110"/>
      <c r="O788" s="110"/>
      <c r="P788" s="110"/>
      <c r="Q788" s="110"/>
    </row>
    <row r="789" spans="4:17" ht="12.75">
      <c r="D789" s="110"/>
      <c r="E789" s="110"/>
      <c r="F789" s="110"/>
      <c r="G789" s="110"/>
      <c r="H789" s="110"/>
      <c r="I789" s="110"/>
      <c r="J789" s="110"/>
      <c r="K789" s="110"/>
      <c r="L789" s="110"/>
      <c r="M789" s="110"/>
      <c r="N789" s="110"/>
      <c r="O789" s="110"/>
      <c r="P789" s="110"/>
      <c r="Q789" s="110"/>
    </row>
    <row r="790" spans="4:17" ht="12.75">
      <c r="D790" s="110"/>
      <c r="E790" s="110"/>
      <c r="F790" s="110"/>
      <c r="G790" s="110"/>
      <c r="H790" s="110"/>
      <c r="I790" s="110"/>
      <c r="J790" s="110"/>
      <c r="K790" s="110"/>
      <c r="L790" s="110"/>
      <c r="M790" s="110"/>
      <c r="N790" s="110"/>
      <c r="O790" s="110"/>
      <c r="P790" s="110"/>
      <c r="Q790" s="110"/>
    </row>
    <row r="791" spans="4:17" ht="12.75">
      <c r="D791" s="110"/>
      <c r="E791" s="110"/>
      <c r="F791" s="110"/>
      <c r="G791" s="110"/>
      <c r="H791" s="110"/>
      <c r="I791" s="110"/>
      <c r="J791" s="110"/>
      <c r="K791" s="110"/>
      <c r="L791" s="110"/>
      <c r="M791" s="110"/>
      <c r="N791" s="110"/>
      <c r="O791" s="110"/>
      <c r="P791" s="110"/>
      <c r="Q791" s="110"/>
    </row>
    <row r="792" spans="4:17" ht="12.75">
      <c r="D792" s="110"/>
      <c r="E792" s="110"/>
      <c r="F792" s="110"/>
      <c r="G792" s="110"/>
      <c r="H792" s="110"/>
      <c r="I792" s="110"/>
      <c r="J792" s="110"/>
      <c r="K792" s="110"/>
      <c r="L792" s="110"/>
      <c r="M792" s="110"/>
      <c r="N792" s="110"/>
      <c r="O792" s="110"/>
      <c r="P792" s="110"/>
      <c r="Q792" s="110"/>
    </row>
    <row r="793" spans="4:17" ht="12.75">
      <c r="D793" s="110"/>
      <c r="E793" s="110"/>
      <c r="F793" s="110"/>
      <c r="G793" s="110"/>
      <c r="H793" s="110"/>
      <c r="I793" s="110"/>
      <c r="J793" s="110"/>
      <c r="K793" s="110"/>
      <c r="L793" s="110"/>
      <c r="M793" s="110"/>
      <c r="N793" s="110"/>
      <c r="O793" s="110"/>
      <c r="P793" s="110"/>
      <c r="Q793" s="110"/>
    </row>
    <row r="794" spans="4:17" ht="12.75">
      <c r="D794" s="110"/>
      <c r="E794" s="110"/>
      <c r="F794" s="110"/>
      <c r="G794" s="110"/>
      <c r="H794" s="110"/>
      <c r="I794" s="110"/>
      <c r="J794" s="110"/>
      <c r="K794" s="110"/>
      <c r="L794" s="110"/>
      <c r="M794" s="110"/>
      <c r="N794" s="110"/>
      <c r="O794" s="110"/>
      <c r="P794" s="110"/>
      <c r="Q794" s="110"/>
    </row>
    <row r="795" spans="4:17" ht="12.75">
      <c r="D795" s="110"/>
      <c r="E795" s="110"/>
      <c r="F795" s="110"/>
      <c r="G795" s="110"/>
      <c r="H795" s="110"/>
      <c r="I795" s="110"/>
      <c r="J795" s="110"/>
      <c r="K795" s="110"/>
      <c r="L795" s="110"/>
      <c r="M795" s="110"/>
      <c r="N795" s="110"/>
      <c r="O795" s="110"/>
      <c r="P795" s="110"/>
      <c r="Q795" s="110"/>
    </row>
    <row r="796" spans="4:17" ht="12.75">
      <c r="D796" s="110"/>
      <c r="E796" s="110"/>
      <c r="F796" s="110"/>
      <c r="G796" s="110"/>
      <c r="H796" s="110"/>
      <c r="I796" s="110"/>
      <c r="J796" s="110"/>
      <c r="K796" s="110"/>
      <c r="L796" s="110"/>
      <c r="M796" s="110"/>
      <c r="N796" s="110"/>
      <c r="O796" s="110"/>
      <c r="P796" s="110"/>
      <c r="Q796" s="110"/>
    </row>
    <row r="797" spans="4:17" ht="12.75">
      <c r="D797" s="110"/>
      <c r="E797" s="110"/>
      <c r="F797" s="110"/>
      <c r="G797" s="110"/>
      <c r="H797" s="110"/>
      <c r="I797" s="110"/>
      <c r="J797" s="110"/>
      <c r="K797" s="110"/>
      <c r="L797" s="110"/>
      <c r="M797" s="110"/>
      <c r="N797" s="110"/>
      <c r="O797" s="110"/>
      <c r="P797" s="110"/>
      <c r="Q797" s="110"/>
    </row>
    <row r="798" spans="4:17" ht="12.75">
      <c r="D798" s="110"/>
      <c r="E798" s="110"/>
      <c r="F798" s="110"/>
      <c r="G798" s="110"/>
      <c r="H798" s="110"/>
      <c r="I798" s="110"/>
      <c r="J798" s="110"/>
      <c r="K798" s="110"/>
      <c r="L798" s="110"/>
      <c r="M798" s="110"/>
      <c r="N798" s="110"/>
      <c r="O798" s="110"/>
      <c r="P798" s="110"/>
      <c r="Q798" s="110"/>
    </row>
    <row r="799" spans="4:17" ht="12.75">
      <c r="D799" s="110"/>
      <c r="E799" s="110"/>
      <c r="F799" s="110"/>
      <c r="G799" s="110"/>
      <c r="H799" s="110"/>
      <c r="I799" s="110"/>
      <c r="J799" s="110"/>
      <c r="K799" s="110"/>
      <c r="L799" s="110"/>
      <c r="M799" s="110"/>
      <c r="N799" s="110"/>
      <c r="O799" s="110"/>
      <c r="P799" s="110"/>
      <c r="Q799" s="110"/>
    </row>
    <row r="800" spans="4:17" ht="12.75">
      <c r="D800" s="110"/>
      <c r="E800" s="110"/>
      <c r="F800" s="110"/>
      <c r="G800" s="110"/>
      <c r="H800" s="110"/>
      <c r="I800" s="110"/>
      <c r="J800" s="110"/>
      <c r="K800" s="110"/>
      <c r="L800" s="110"/>
      <c r="M800" s="110"/>
      <c r="N800" s="110"/>
      <c r="O800" s="110"/>
      <c r="P800" s="110"/>
      <c r="Q800" s="110"/>
    </row>
    <row r="801" spans="4:17" ht="12.75">
      <c r="D801" s="110"/>
      <c r="E801" s="110"/>
      <c r="F801" s="110"/>
      <c r="G801" s="110"/>
      <c r="H801" s="110"/>
      <c r="I801" s="110"/>
      <c r="J801" s="110"/>
      <c r="K801" s="110"/>
      <c r="L801" s="110"/>
      <c r="M801" s="110"/>
      <c r="N801" s="110"/>
      <c r="O801" s="110"/>
      <c r="P801" s="110"/>
      <c r="Q801" s="110"/>
    </row>
    <row r="802" spans="4:17" ht="12.75">
      <c r="D802" s="110"/>
      <c r="E802" s="110"/>
      <c r="F802" s="110"/>
      <c r="G802" s="110"/>
      <c r="H802" s="110"/>
      <c r="I802" s="110"/>
      <c r="J802" s="110"/>
      <c r="K802" s="110"/>
      <c r="L802" s="110"/>
      <c r="M802" s="110"/>
      <c r="N802" s="110"/>
      <c r="O802" s="110"/>
      <c r="P802" s="110"/>
      <c r="Q802" s="110"/>
    </row>
    <row r="803" spans="4:17" ht="12.75">
      <c r="D803" s="110"/>
      <c r="E803" s="110"/>
      <c r="F803" s="110"/>
      <c r="G803" s="110"/>
      <c r="H803" s="110"/>
      <c r="I803" s="110"/>
      <c r="J803" s="110"/>
      <c r="K803" s="110"/>
      <c r="L803" s="110"/>
      <c r="M803" s="110"/>
      <c r="N803" s="110"/>
      <c r="O803" s="110"/>
      <c r="P803" s="110"/>
      <c r="Q803" s="110"/>
    </row>
    <row r="804" spans="4:17" ht="12.75">
      <c r="D804" s="110"/>
      <c r="E804" s="110"/>
      <c r="F804" s="110"/>
      <c r="G804" s="110"/>
      <c r="H804" s="110"/>
      <c r="I804" s="110"/>
      <c r="J804" s="110"/>
      <c r="K804" s="110"/>
      <c r="L804" s="110"/>
      <c r="M804" s="110"/>
      <c r="N804" s="110"/>
      <c r="O804" s="110"/>
      <c r="P804" s="110"/>
      <c r="Q804" s="110"/>
    </row>
    <row r="805" spans="4:17" ht="12.75">
      <c r="D805" s="110"/>
      <c r="E805" s="110"/>
      <c r="F805" s="110"/>
      <c r="G805" s="110"/>
      <c r="H805" s="110"/>
      <c r="I805" s="110"/>
      <c r="J805" s="110"/>
      <c r="K805" s="110"/>
      <c r="L805" s="110"/>
      <c r="M805" s="110"/>
      <c r="N805" s="110"/>
      <c r="O805" s="110"/>
      <c r="P805" s="110"/>
      <c r="Q805" s="110"/>
    </row>
    <row r="806" spans="4:17" ht="12.75">
      <c r="D806" s="110"/>
      <c r="E806" s="110"/>
      <c r="F806" s="110"/>
      <c r="G806" s="110"/>
      <c r="H806" s="110"/>
      <c r="I806" s="110"/>
      <c r="J806" s="110"/>
      <c r="K806" s="110"/>
      <c r="L806" s="110"/>
      <c r="M806" s="110"/>
      <c r="N806" s="110"/>
      <c r="O806" s="110"/>
      <c r="P806" s="110"/>
      <c r="Q806" s="110"/>
    </row>
    <row r="807" spans="4:17" ht="12.75">
      <c r="D807" s="110"/>
      <c r="E807" s="110"/>
      <c r="F807" s="110"/>
      <c r="G807" s="110"/>
      <c r="H807" s="110"/>
      <c r="I807" s="110"/>
      <c r="J807" s="110"/>
      <c r="K807" s="110"/>
      <c r="L807" s="110"/>
      <c r="M807" s="110"/>
      <c r="N807" s="110"/>
      <c r="O807" s="110"/>
      <c r="P807" s="110"/>
      <c r="Q807" s="110"/>
    </row>
    <row r="808" spans="4:17" ht="12.75">
      <c r="D808" s="110"/>
      <c r="E808" s="110"/>
      <c r="F808" s="110"/>
      <c r="G808" s="110"/>
      <c r="H808" s="110"/>
      <c r="I808" s="110"/>
      <c r="J808" s="110"/>
      <c r="K808" s="110"/>
      <c r="L808" s="110"/>
      <c r="M808" s="110"/>
      <c r="N808" s="110"/>
      <c r="O808" s="110"/>
      <c r="P808" s="110"/>
      <c r="Q808" s="110"/>
    </row>
    <row r="809" spans="4:17" ht="12.75">
      <c r="D809" s="110"/>
      <c r="E809" s="110"/>
      <c r="F809" s="110"/>
      <c r="G809" s="110"/>
      <c r="H809" s="110"/>
      <c r="I809" s="110"/>
      <c r="J809" s="110"/>
      <c r="K809" s="110"/>
      <c r="L809" s="110"/>
      <c r="M809" s="110"/>
      <c r="N809" s="110"/>
      <c r="O809" s="110"/>
      <c r="P809" s="110"/>
      <c r="Q809" s="110"/>
    </row>
    <row r="810" spans="4:17" ht="12.75">
      <c r="D810" s="110"/>
      <c r="E810" s="110"/>
      <c r="F810" s="110"/>
      <c r="G810" s="110"/>
      <c r="H810" s="110"/>
      <c r="I810" s="110"/>
      <c r="J810" s="110"/>
      <c r="K810" s="110"/>
      <c r="L810" s="110"/>
      <c r="M810" s="110"/>
      <c r="N810" s="110"/>
      <c r="O810" s="110"/>
      <c r="P810" s="110"/>
      <c r="Q810" s="110"/>
    </row>
    <row r="811" spans="4:17" ht="12.75">
      <c r="D811" s="110"/>
      <c r="E811" s="110"/>
      <c r="F811" s="110"/>
      <c r="G811" s="110"/>
      <c r="H811" s="110"/>
      <c r="I811" s="110"/>
      <c r="J811" s="110"/>
      <c r="K811" s="110"/>
      <c r="L811" s="110"/>
      <c r="M811" s="110"/>
      <c r="N811" s="110"/>
      <c r="O811" s="110"/>
      <c r="P811" s="110"/>
      <c r="Q811" s="110"/>
    </row>
    <row r="812" spans="4:17" ht="12.75">
      <c r="D812" s="110"/>
      <c r="E812" s="110"/>
      <c r="F812" s="110"/>
      <c r="G812" s="110"/>
      <c r="H812" s="110"/>
      <c r="I812" s="110"/>
      <c r="J812" s="110"/>
      <c r="K812" s="110"/>
      <c r="L812" s="110"/>
      <c r="M812" s="110"/>
      <c r="N812" s="110"/>
      <c r="O812" s="110"/>
      <c r="P812" s="110"/>
      <c r="Q812" s="110"/>
    </row>
    <row r="813" spans="4:17" ht="12.75">
      <c r="D813" s="110"/>
      <c r="E813" s="110"/>
      <c r="F813" s="110"/>
      <c r="G813" s="110"/>
      <c r="H813" s="110"/>
      <c r="I813" s="110"/>
      <c r="J813" s="110"/>
      <c r="K813" s="110"/>
      <c r="L813" s="110"/>
      <c r="M813" s="110"/>
      <c r="N813" s="110"/>
      <c r="O813" s="110"/>
      <c r="P813" s="110"/>
      <c r="Q813" s="110"/>
    </row>
    <row r="814" spans="4:17" ht="12.75">
      <c r="D814" s="110"/>
      <c r="E814" s="110"/>
      <c r="F814" s="110"/>
      <c r="G814" s="110"/>
      <c r="H814" s="110"/>
      <c r="I814" s="110"/>
      <c r="J814" s="110"/>
      <c r="K814" s="110"/>
      <c r="L814" s="110"/>
      <c r="M814" s="110"/>
      <c r="N814" s="110"/>
      <c r="O814" s="110"/>
      <c r="P814" s="110"/>
      <c r="Q814" s="110"/>
    </row>
    <row r="815" spans="4:17" ht="12.75">
      <c r="D815" s="110"/>
      <c r="E815" s="110"/>
      <c r="F815" s="110"/>
      <c r="G815" s="110"/>
      <c r="H815" s="110"/>
      <c r="I815" s="110"/>
      <c r="J815" s="110"/>
      <c r="K815" s="110"/>
      <c r="L815" s="110"/>
      <c r="M815" s="110"/>
      <c r="N815" s="110"/>
      <c r="O815" s="110"/>
      <c r="P815" s="110"/>
      <c r="Q815" s="110"/>
    </row>
    <row r="816" spans="4:17" ht="12.75">
      <c r="D816" s="110"/>
      <c r="E816" s="110"/>
      <c r="F816" s="110"/>
      <c r="G816" s="110"/>
      <c r="H816" s="110"/>
      <c r="I816" s="110"/>
      <c r="J816" s="110"/>
      <c r="K816" s="110"/>
      <c r="L816" s="110"/>
      <c r="M816" s="110"/>
      <c r="N816" s="110"/>
      <c r="O816" s="110"/>
      <c r="P816" s="110"/>
      <c r="Q816" s="110"/>
    </row>
    <row r="817" spans="4:17" ht="12.75">
      <c r="D817" s="110"/>
      <c r="E817" s="110"/>
      <c r="F817" s="110"/>
      <c r="G817" s="110"/>
      <c r="H817" s="110"/>
      <c r="I817" s="110"/>
      <c r="J817" s="110"/>
      <c r="K817" s="110"/>
      <c r="L817" s="110"/>
      <c r="M817" s="110"/>
      <c r="N817" s="110"/>
      <c r="O817" s="110"/>
      <c r="P817" s="110"/>
      <c r="Q817" s="110"/>
    </row>
    <row r="818" spans="4:17" ht="12.75">
      <c r="D818" s="110"/>
      <c r="E818" s="110"/>
      <c r="F818" s="110"/>
      <c r="G818" s="110"/>
      <c r="H818" s="110"/>
      <c r="I818" s="110"/>
      <c r="J818" s="110"/>
      <c r="K818" s="110"/>
      <c r="L818" s="110"/>
      <c r="M818" s="110"/>
      <c r="N818" s="110"/>
      <c r="O818" s="110"/>
      <c r="P818" s="110"/>
      <c r="Q818" s="110"/>
    </row>
    <row r="819" spans="4:17" ht="12.75">
      <c r="D819" s="110"/>
      <c r="E819" s="110"/>
      <c r="F819" s="110"/>
      <c r="G819" s="110"/>
      <c r="H819" s="110"/>
      <c r="I819" s="110"/>
      <c r="J819" s="110"/>
      <c r="K819" s="110"/>
      <c r="L819" s="110"/>
      <c r="M819" s="110"/>
      <c r="N819" s="110"/>
      <c r="O819" s="110"/>
      <c r="P819" s="110"/>
      <c r="Q819" s="110"/>
    </row>
    <row r="820" spans="4:17" ht="12.75">
      <c r="D820" s="110"/>
      <c r="E820" s="110"/>
      <c r="F820" s="110"/>
      <c r="G820" s="110"/>
      <c r="H820" s="110"/>
      <c r="I820" s="110"/>
      <c r="J820" s="110"/>
      <c r="K820" s="110"/>
      <c r="L820" s="110"/>
      <c r="M820" s="110"/>
      <c r="N820" s="110"/>
      <c r="O820" s="110"/>
      <c r="P820" s="110"/>
      <c r="Q820" s="110"/>
    </row>
    <row r="821" spans="4:17" ht="12.75">
      <c r="D821" s="110"/>
      <c r="E821" s="110"/>
      <c r="F821" s="110"/>
      <c r="G821" s="110"/>
      <c r="H821" s="110"/>
      <c r="I821" s="110"/>
      <c r="J821" s="110"/>
      <c r="K821" s="110"/>
      <c r="L821" s="110"/>
      <c r="M821" s="110"/>
      <c r="N821" s="110"/>
      <c r="O821" s="110"/>
      <c r="P821" s="110"/>
      <c r="Q821" s="110"/>
    </row>
    <row r="822" spans="4:17" ht="12.75">
      <c r="D822" s="110"/>
      <c r="E822" s="110"/>
      <c r="F822" s="110"/>
      <c r="G822" s="110"/>
      <c r="H822" s="110"/>
      <c r="I822" s="110"/>
      <c r="J822" s="110"/>
      <c r="K822" s="110"/>
      <c r="L822" s="110"/>
      <c r="M822" s="110"/>
      <c r="N822" s="110"/>
      <c r="O822" s="110"/>
      <c r="P822" s="110"/>
      <c r="Q822" s="110"/>
    </row>
    <row r="823" spans="4:17" ht="12.75">
      <c r="D823" s="110"/>
      <c r="E823" s="110"/>
      <c r="F823" s="110"/>
      <c r="G823" s="110"/>
      <c r="H823" s="110"/>
      <c r="I823" s="110"/>
      <c r="J823" s="110"/>
      <c r="K823" s="110"/>
      <c r="L823" s="110"/>
      <c r="M823" s="110"/>
      <c r="N823" s="110"/>
      <c r="O823" s="110"/>
      <c r="P823" s="110"/>
      <c r="Q823" s="110"/>
    </row>
    <row r="824" spans="4:17" ht="12.75">
      <c r="D824" s="110"/>
      <c r="E824" s="110"/>
      <c r="F824" s="110"/>
      <c r="G824" s="110"/>
      <c r="H824" s="110"/>
      <c r="I824" s="110"/>
      <c r="J824" s="110"/>
      <c r="K824" s="110"/>
      <c r="L824" s="110"/>
      <c r="M824" s="110"/>
      <c r="N824" s="110"/>
      <c r="O824" s="110"/>
      <c r="P824" s="110"/>
      <c r="Q824" s="110"/>
    </row>
    <row r="825" spans="4:17" ht="12.75">
      <c r="D825" s="110"/>
      <c r="E825" s="110"/>
      <c r="F825" s="110"/>
      <c r="G825" s="110"/>
      <c r="H825" s="110"/>
      <c r="I825" s="110"/>
      <c r="J825" s="110"/>
      <c r="K825" s="110"/>
      <c r="L825" s="110"/>
      <c r="M825" s="110"/>
      <c r="N825" s="110"/>
      <c r="O825" s="110"/>
      <c r="P825" s="110"/>
      <c r="Q825" s="110"/>
    </row>
    <row r="826" spans="4:17" ht="12.75">
      <c r="D826" s="110"/>
      <c r="E826" s="110"/>
      <c r="F826" s="110"/>
      <c r="G826" s="110"/>
      <c r="H826" s="110"/>
      <c r="I826" s="110"/>
      <c r="J826" s="110"/>
      <c r="K826" s="110"/>
      <c r="L826" s="110"/>
      <c r="M826" s="110"/>
      <c r="N826" s="110"/>
      <c r="O826" s="110"/>
      <c r="P826" s="110"/>
      <c r="Q826" s="110"/>
    </row>
    <row r="827" spans="4:17" ht="12.75">
      <c r="D827" s="110"/>
      <c r="E827" s="110"/>
      <c r="F827" s="110"/>
      <c r="G827" s="110"/>
      <c r="H827" s="110"/>
      <c r="I827" s="110"/>
      <c r="J827" s="110"/>
      <c r="K827" s="110"/>
      <c r="L827" s="110"/>
      <c r="M827" s="110"/>
      <c r="N827" s="110"/>
      <c r="O827" s="110"/>
      <c r="P827" s="110"/>
      <c r="Q827" s="110"/>
    </row>
    <row r="828" spans="4:17" ht="12.75">
      <c r="D828" s="110"/>
      <c r="E828" s="110"/>
      <c r="F828" s="110"/>
      <c r="G828" s="110"/>
      <c r="H828" s="110"/>
      <c r="I828" s="110"/>
      <c r="J828" s="110"/>
      <c r="K828" s="110"/>
      <c r="L828" s="110"/>
      <c r="M828" s="110"/>
      <c r="N828" s="110"/>
      <c r="O828" s="110"/>
      <c r="P828" s="110"/>
      <c r="Q828" s="110"/>
    </row>
    <row r="829" spans="4:17" ht="12.75">
      <c r="D829" s="110"/>
      <c r="E829" s="110"/>
      <c r="F829" s="110"/>
      <c r="G829" s="110"/>
      <c r="H829" s="110"/>
      <c r="I829" s="110"/>
      <c r="J829" s="110"/>
      <c r="K829" s="110"/>
      <c r="L829" s="110"/>
      <c r="M829" s="110"/>
      <c r="N829" s="110"/>
      <c r="O829" s="110"/>
      <c r="P829" s="110"/>
      <c r="Q829" s="110"/>
    </row>
    <row r="830" spans="4:17" ht="12.75">
      <c r="D830" s="110"/>
      <c r="E830" s="110"/>
      <c r="F830" s="110"/>
      <c r="G830" s="110"/>
      <c r="H830" s="110"/>
      <c r="I830" s="110"/>
      <c r="J830" s="110"/>
      <c r="K830" s="110"/>
      <c r="L830" s="110"/>
      <c r="M830" s="110"/>
      <c r="N830" s="110"/>
      <c r="O830" s="110"/>
      <c r="P830" s="110"/>
      <c r="Q830" s="110"/>
    </row>
    <row r="831" spans="4:17" ht="12.75">
      <c r="D831" s="110"/>
      <c r="E831" s="110"/>
      <c r="F831" s="110"/>
      <c r="G831" s="110"/>
      <c r="H831" s="110"/>
      <c r="I831" s="110"/>
      <c r="J831" s="110"/>
      <c r="K831" s="110"/>
      <c r="L831" s="110"/>
      <c r="M831" s="110"/>
      <c r="N831" s="110"/>
      <c r="O831" s="110"/>
      <c r="P831" s="110"/>
      <c r="Q831" s="110"/>
    </row>
    <row r="832" spans="4:17" ht="12.75">
      <c r="D832" s="110"/>
      <c r="E832" s="110"/>
      <c r="F832" s="110"/>
      <c r="G832" s="110"/>
      <c r="H832" s="110"/>
      <c r="I832" s="110"/>
      <c r="J832" s="110"/>
      <c r="K832" s="110"/>
      <c r="L832" s="110"/>
      <c r="M832" s="110"/>
      <c r="N832" s="110"/>
      <c r="O832" s="110"/>
      <c r="P832" s="110"/>
      <c r="Q832" s="110"/>
    </row>
    <row r="833" spans="4:17" ht="12.75">
      <c r="D833" s="110"/>
      <c r="E833" s="110"/>
      <c r="F833" s="110"/>
      <c r="G833" s="110"/>
      <c r="H833" s="110"/>
      <c r="I833" s="110"/>
      <c r="J833" s="110"/>
      <c r="K833" s="110"/>
      <c r="L833" s="110"/>
      <c r="M833" s="110"/>
      <c r="N833" s="110"/>
      <c r="O833" s="110"/>
      <c r="P833" s="110"/>
      <c r="Q833" s="110"/>
    </row>
    <row r="834" spans="4:17" ht="12.75">
      <c r="D834" s="110"/>
      <c r="E834" s="110"/>
      <c r="F834" s="110"/>
      <c r="G834" s="110"/>
      <c r="H834" s="110"/>
      <c r="I834" s="110"/>
      <c r="J834" s="110"/>
      <c r="K834" s="110"/>
      <c r="L834" s="110"/>
      <c r="M834" s="110"/>
      <c r="N834" s="110"/>
      <c r="O834" s="110"/>
      <c r="P834" s="110"/>
      <c r="Q834" s="110"/>
    </row>
    <row r="835" spans="4:17" ht="12.75">
      <c r="D835" s="110"/>
      <c r="E835" s="110"/>
      <c r="F835" s="110"/>
      <c r="G835" s="110"/>
      <c r="H835" s="110"/>
      <c r="I835" s="110"/>
      <c r="J835" s="110"/>
      <c r="K835" s="110"/>
      <c r="L835" s="110"/>
      <c r="M835" s="110"/>
      <c r="N835" s="110"/>
      <c r="O835" s="110"/>
      <c r="P835" s="110"/>
      <c r="Q835" s="110"/>
    </row>
    <row r="836" spans="4:17" ht="12.75">
      <c r="D836" s="110"/>
      <c r="E836" s="110"/>
      <c r="F836" s="110"/>
      <c r="G836" s="110"/>
      <c r="H836" s="110"/>
      <c r="I836" s="110"/>
      <c r="J836" s="110"/>
      <c r="K836" s="110"/>
      <c r="L836" s="110"/>
      <c r="M836" s="110"/>
      <c r="N836" s="110"/>
      <c r="O836" s="110"/>
      <c r="P836" s="110"/>
      <c r="Q836" s="110"/>
    </row>
    <row r="837" spans="4:17" ht="12.75">
      <c r="D837" s="110"/>
      <c r="E837" s="110"/>
      <c r="F837" s="110"/>
      <c r="G837" s="110"/>
      <c r="H837" s="110"/>
      <c r="I837" s="110"/>
      <c r="J837" s="110"/>
      <c r="K837" s="110"/>
      <c r="L837" s="110"/>
      <c r="M837" s="110"/>
      <c r="N837" s="110"/>
      <c r="O837" s="110"/>
      <c r="P837" s="110"/>
      <c r="Q837" s="110"/>
    </row>
    <row r="838" spans="4:17" ht="12.75">
      <c r="D838" s="110"/>
      <c r="E838" s="110"/>
      <c r="F838" s="110"/>
      <c r="G838" s="110"/>
      <c r="H838" s="110"/>
      <c r="I838" s="110"/>
      <c r="J838" s="110"/>
      <c r="K838" s="110"/>
      <c r="L838" s="110"/>
      <c r="M838" s="110"/>
      <c r="N838" s="110"/>
      <c r="O838" s="110"/>
      <c r="P838" s="110"/>
      <c r="Q838" s="110"/>
    </row>
    <row r="839" spans="4:17" ht="12.75">
      <c r="D839" s="110"/>
      <c r="E839" s="110"/>
      <c r="F839" s="110"/>
      <c r="G839" s="110"/>
      <c r="H839" s="110"/>
      <c r="I839" s="110"/>
      <c r="J839" s="110"/>
      <c r="K839" s="110"/>
      <c r="L839" s="110"/>
      <c r="M839" s="110"/>
      <c r="N839" s="110"/>
      <c r="O839" s="110"/>
      <c r="P839" s="110"/>
      <c r="Q839" s="110"/>
    </row>
  </sheetData>
  <sheetProtection/>
  <mergeCells count="8">
    <mergeCell ref="A7:A8"/>
    <mergeCell ref="B7:B8"/>
    <mergeCell ref="C7:C8"/>
    <mergeCell ref="D7:D8"/>
    <mergeCell ref="N9:O9"/>
    <mergeCell ref="F9:L9"/>
    <mergeCell ref="E7:L8"/>
    <mergeCell ref="M7:Q8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54"/>
  <sheetViews>
    <sheetView zoomScalePageLayoutView="0" workbookViewId="0" topLeftCell="A1">
      <pane ySplit="6855" topLeftCell="BM52" activePane="bottomLeft" state="split"/>
      <selection pane="topLeft" activeCell="E6" sqref="E6"/>
      <selection pane="bottomLeft" activeCell="B86" sqref="B86"/>
    </sheetView>
  </sheetViews>
  <sheetFormatPr defaultColWidth="9.140625" defaultRowHeight="12.75"/>
  <cols>
    <col min="1" max="1" width="13.57421875" style="0" customWidth="1"/>
    <col min="2" max="2" width="4.7109375" style="0" customWidth="1"/>
    <col min="3" max="3" width="5.8515625" style="0" customWidth="1"/>
    <col min="4" max="4" width="11.7109375" style="0" customWidth="1"/>
    <col min="5" max="5" width="11.140625" style="0" customWidth="1"/>
    <col min="6" max="6" width="11.7109375" style="0" customWidth="1"/>
    <col min="7" max="7" width="10.57421875" style="0" customWidth="1"/>
    <col min="9" max="9" width="10.57421875" style="0" customWidth="1"/>
    <col min="11" max="11" width="6.7109375" style="0" customWidth="1"/>
    <col min="12" max="12" width="8.28125" style="0" customWidth="1"/>
    <col min="13" max="13" width="11.140625" style="0" customWidth="1"/>
    <col min="14" max="14" width="10.421875" style="0" customWidth="1"/>
  </cols>
  <sheetData>
    <row r="1" spans="12:15" ht="12.75">
      <c r="L1" s="133" t="s">
        <v>427</v>
      </c>
      <c r="M1" s="133"/>
      <c r="N1" s="133"/>
      <c r="O1" s="113"/>
    </row>
    <row r="2" spans="12:15" ht="12.75">
      <c r="L2" s="133" t="s">
        <v>554</v>
      </c>
      <c r="M2" s="133"/>
      <c r="N2" s="133"/>
      <c r="O2" s="113"/>
    </row>
    <row r="3" spans="12:15" ht="12.75">
      <c r="L3" s="133" t="s">
        <v>75</v>
      </c>
      <c r="M3" s="133"/>
      <c r="N3" s="133"/>
      <c r="O3" s="113"/>
    </row>
    <row r="4" spans="12:15" ht="12.75">
      <c r="L4" s="133" t="s">
        <v>559</v>
      </c>
      <c r="M4" s="133"/>
      <c r="N4" s="133"/>
      <c r="O4" s="113"/>
    </row>
    <row r="6" spans="5:12" ht="12.75">
      <c r="E6" s="113" t="s">
        <v>582</v>
      </c>
      <c r="F6" s="113"/>
      <c r="G6" s="113"/>
      <c r="H6" s="113"/>
      <c r="I6" s="113"/>
      <c r="J6" s="113"/>
      <c r="K6" s="113"/>
      <c r="L6" s="113"/>
    </row>
    <row r="7" spans="5:12" ht="12.75">
      <c r="E7" s="113" t="s">
        <v>428</v>
      </c>
      <c r="F7" s="113"/>
      <c r="G7" s="113"/>
      <c r="H7" s="113"/>
      <c r="I7" s="113"/>
      <c r="J7" s="113"/>
      <c r="K7" s="113"/>
      <c r="L7" s="113"/>
    </row>
    <row r="9" spans="1:17" ht="12.75">
      <c r="A9" s="423" t="s">
        <v>429</v>
      </c>
      <c r="B9" s="373" t="s">
        <v>102</v>
      </c>
      <c r="C9" s="373" t="s">
        <v>103</v>
      </c>
      <c r="D9" s="375" t="s">
        <v>379</v>
      </c>
      <c r="E9" s="380" t="s">
        <v>380</v>
      </c>
      <c r="F9" s="381"/>
      <c r="G9" s="381"/>
      <c r="H9" s="381"/>
      <c r="I9" s="381"/>
      <c r="J9" s="381"/>
      <c r="K9" s="381"/>
      <c r="L9" s="382"/>
      <c r="M9" s="372" t="s">
        <v>381</v>
      </c>
      <c r="N9" s="381"/>
      <c r="O9" s="381"/>
      <c r="P9" s="381"/>
      <c r="Q9" s="382"/>
    </row>
    <row r="10" spans="1:17" ht="42.75" customHeight="1">
      <c r="A10" s="424"/>
      <c r="B10" s="374"/>
      <c r="C10" s="374"/>
      <c r="D10" s="374"/>
      <c r="E10" s="383"/>
      <c r="F10" s="384"/>
      <c r="G10" s="384"/>
      <c r="H10" s="384"/>
      <c r="I10" s="384"/>
      <c r="J10" s="384"/>
      <c r="K10" s="384"/>
      <c r="L10" s="385"/>
      <c r="M10" s="383"/>
      <c r="N10" s="384"/>
      <c r="O10" s="384"/>
      <c r="P10" s="384"/>
      <c r="Q10" s="385"/>
    </row>
    <row r="11" spans="1:17" ht="33">
      <c r="A11" s="240"/>
      <c r="B11" s="223"/>
      <c r="C11" s="223"/>
      <c r="D11" s="223"/>
      <c r="E11" s="223"/>
      <c r="F11" s="377" t="s">
        <v>382</v>
      </c>
      <c r="G11" s="378"/>
      <c r="H11" s="378"/>
      <c r="I11" s="378"/>
      <c r="J11" s="378"/>
      <c r="K11" s="378"/>
      <c r="L11" s="379"/>
      <c r="M11" s="224"/>
      <c r="N11" s="409" t="s">
        <v>383</v>
      </c>
      <c r="O11" s="410"/>
      <c r="P11" s="316" t="s">
        <v>583</v>
      </c>
      <c r="Q11" s="226" t="s">
        <v>385</v>
      </c>
    </row>
    <row r="12" spans="1:17" ht="126.75">
      <c r="A12" s="240"/>
      <c r="B12" s="223"/>
      <c r="C12" s="223"/>
      <c r="D12" s="223"/>
      <c r="E12" s="223"/>
      <c r="F12" s="317" t="s">
        <v>584</v>
      </c>
      <c r="G12" s="317" t="s">
        <v>585</v>
      </c>
      <c r="H12" s="242" t="s">
        <v>388</v>
      </c>
      <c r="I12" s="242" t="s">
        <v>389</v>
      </c>
      <c r="J12" s="318" t="s">
        <v>586</v>
      </c>
      <c r="K12" s="318" t="s">
        <v>561</v>
      </c>
      <c r="L12" s="242" t="s">
        <v>391</v>
      </c>
      <c r="M12" s="243"/>
      <c r="N12" s="241"/>
      <c r="O12" s="318" t="s">
        <v>587</v>
      </c>
      <c r="P12" s="244"/>
      <c r="Q12" s="244"/>
    </row>
    <row r="13" spans="1:17" ht="12.75">
      <c r="A13" s="147">
        <v>1</v>
      </c>
      <c r="B13" s="146">
        <v>2</v>
      </c>
      <c r="C13" s="146">
        <v>3</v>
      </c>
      <c r="D13" s="146">
        <v>4</v>
      </c>
      <c r="E13" s="146">
        <v>5</v>
      </c>
      <c r="F13" s="146">
        <v>6</v>
      </c>
      <c r="G13" s="146">
        <v>7</v>
      </c>
      <c r="H13" s="146">
        <v>8</v>
      </c>
      <c r="I13" s="146">
        <v>9</v>
      </c>
      <c r="J13" s="146">
        <v>10</v>
      </c>
      <c r="K13" s="146">
        <v>11</v>
      </c>
      <c r="L13" s="146">
        <v>12</v>
      </c>
      <c r="M13" s="146">
        <v>13</v>
      </c>
      <c r="N13" s="146">
        <v>14</v>
      </c>
      <c r="O13" s="146">
        <v>15</v>
      </c>
      <c r="P13" s="146">
        <v>16</v>
      </c>
      <c r="Q13" s="146">
        <v>17</v>
      </c>
    </row>
    <row r="14" spans="1:17" ht="12.75">
      <c r="A14" s="245" t="s">
        <v>430</v>
      </c>
      <c r="B14" s="246">
        <v>758</v>
      </c>
      <c r="C14" s="246">
        <v>75818</v>
      </c>
      <c r="D14" s="238">
        <f>SUM(E14,M14)</f>
        <v>1340118</v>
      </c>
      <c r="E14" s="238">
        <f>SUM(F14:L14)</f>
        <v>1340118</v>
      </c>
      <c r="F14" s="247"/>
      <c r="G14" s="237">
        <v>1340118</v>
      </c>
      <c r="H14" s="238"/>
      <c r="I14" s="238"/>
      <c r="J14" s="238"/>
      <c r="K14" s="238"/>
      <c r="L14" s="238"/>
      <c r="M14" s="237">
        <f>SUM(N14,P14,Q14)</f>
        <v>0</v>
      </c>
      <c r="N14" s="238"/>
      <c r="O14" s="238"/>
      <c r="P14" s="238"/>
      <c r="Q14" s="238"/>
    </row>
    <row r="15" spans="1:17" ht="12.75">
      <c r="A15" s="147"/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237">
        <f aca="true" t="shared" si="0" ref="M15:M80">SUM(N15,P15,Q15)</f>
        <v>0</v>
      </c>
      <c r="N15" s="146"/>
      <c r="O15" s="146"/>
      <c r="P15" s="146"/>
      <c r="Q15" s="146"/>
    </row>
    <row r="16" spans="1:17" ht="12.75">
      <c r="A16" s="376" t="s">
        <v>431</v>
      </c>
      <c r="B16" s="235">
        <v>756</v>
      </c>
      <c r="C16" s="246">
        <v>75647</v>
      </c>
      <c r="D16" s="237">
        <f aca="true" t="shared" si="1" ref="D16:D30">SUM(E16,M16)</f>
        <v>245000</v>
      </c>
      <c r="E16" s="237">
        <f aca="true" t="shared" si="2" ref="E16:E30">SUM(F16:L16)</f>
        <v>245000</v>
      </c>
      <c r="F16" s="237">
        <v>245000</v>
      </c>
      <c r="G16" s="237"/>
      <c r="H16" s="237"/>
      <c r="I16" s="237"/>
      <c r="J16" s="237"/>
      <c r="K16" s="237"/>
      <c r="L16" s="237"/>
      <c r="M16" s="237">
        <f t="shared" si="0"/>
        <v>0</v>
      </c>
      <c r="N16" s="237"/>
      <c r="O16" s="237"/>
      <c r="P16" s="237"/>
      <c r="Q16" s="237"/>
    </row>
    <row r="17" spans="1:17" ht="12.75">
      <c r="A17" s="369"/>
      <c r="B17" s="235">
        <v>852</v>
      </c>
      <c r="C17" s="246">
        <v>85213</v>
      </c>
      <c r="D17" s="237">
        <f t="shared" si="1"/>
        <v>1000</v>
      </c>
      <c r="E17" s="237">
        <f t="shared" si="2"/>
        <v>1000</v>
      </c>
      <c r="F17" s="237"/>
      <c r="G17" s="237"/>
      <c r="H17" s="237">
        <v>1000</v>
      </c>
      <c r="I17" s="238"/>
      <c r="J17" s="238"/>
      <c r="K17" s="238"/>
      <c r="L17" s="238"/>
      <c r="M17" s="237">
        <f t="shared" si="0"/>
        <v>0</v>
      </c>
      <c r="N17" s="238"/>
      <c r="O17" s="238"/>
      <c r="P17" s="238"/>
      <c r="Q17" s="238"/>
    </row>
    <row r="18" spans="1:17" ht="12.75">
      <c r="A18" s="369"/>
      <c r="B18" s="235">
        <v>852</v>
      </c>
      <c r="C18" s="246">
        <v>85214</v>
      </c>
      <c r="D18" s="237">
        <f t="shared" si="1"/>
        <v>10000</v>
      </c>
      <c r="E18" s="237">
        <f t="shared" si="2"/>
        <v>10000</v>
      </c>
      <c r="F18" s="237"/>
      <c r="G18" s="237"/>
      <c r="H18" s="237">
        <v>10000</v>
      </c>
      <c r="I18" s="238"/>
      <c r="J18" s="238"/>
      <c r="K18" s="238"/>
      <c r="L18" s="238"/>
      <c r="M18" s="237">
        <f t="shared" si="0"/>
        <v>0</v>
      </c>
      <c r="N18" s="238"/>
      <c r="O18" s="238"/>
      <c r="P18" s="238"/>
      <c r="Q18" s="238"/>
    </row>
    <row r="19" spans="1:17" ht="12.75">
      <c r="A19" s="369"/>
      <c r="B19" s="235">
        <v>852</v>
      </c>
      <c r="C19" s="246">
        <v>85295</v>
      </c>
      <c r="D19" s="237">
        <f t="shared" si="1"/>
        <v>200</v>
      </c>
      <c r="E19" s="237">
        <f t="shared" si="2"/>
        <v>200</v>
      </c>
      <c r="F19" s="237"/>
      <c r="G19" s="237"/>
      <c r="H19" s="237">
        <v>200</v>
      </c>
      <c r="I19" s="238"/>
      <c r="J19" s="238"/>
      <c r="K19" s="238"/>
      <c r="L19" s="238"/>
      <c r="M19" s="237">
        <f t="shared" si="0"/>
        <v>0</v>
      </c>
      <c r="N19" s="238"/>
      <c r="O19" s="238"/>
      <c r="P19" s="238"/>
      <c r="Q19" s="238"/>
    </row>
    <row r="20" spans="1:17" ht="12.75">
      <c r="A20" s="248" t="s">
        <v>432</v>
      </c>
      <c r="B20" s="249"/>
      <c r="C20" s="250"/>
      <c r="D20" s="247">
        <f>SUM(D16:D19)</f>
        <v>256200</v>
      </c>
      <c r="E20" s="247">
        <f>SUM(E16:E19)</f>
        <v>256200</v>
      </c>
      <c r="F20" s="247">
        <f>SUM(F16:F19)</f>
        <v>245000</v>
      </c>
      <c r="G20" s="247"/>
      <c r="H20" s="247">
        <f>SUM(H16:H19)</f>
        <v>11200</v>
      </c>
      <c r="I20" s="247"/>
      <c r="J20" s="247"/>
      <c r="K20" s="247"/>
      <c r="L20" s="247"/>
      <c r="M20" s="237">
        <f t="shared" si="0"/>
        <v>0</v>
      </c>
      <c r="N20" s="247"/>
      <c r="O20" s="247"/>
      <c r="P20" s="247"/>
      <c r="Q20" s="247"/>
    </row>
    <row r="21" spans="1:17" ht="12.75">
      <c r="A21" s="376" t="s">
        <v>433</v>
      </c>
      <c r="B21" s="251" t="s">
        <v>166</v>
      </c>
      <c r="C21" s="251" t="s">
        <v>168</v>
      </c>
      <c r="D21" s="237">
        <f t="shared" si="1"/>
        <v>8000</v>
      </c>
      <c r="E21" s="237">
        <f>SUM(F21:L21)</f>
        <v>8000</v>
      </c>
      <c r="F21" s="237"/>
      <c r="G21" s="237"/>
      <c r="H21" s="237">
        <v>8000</v>
      </c>
      <c r="I21" s="237"/>
      <c r="J21" s="237"/>
      <c r="K21" s="237"/>
      <c r="L21" s="237"/>
      <c r="M21" s="237">
        <f t="shared" si="0"/>
        <v>0</v>
      </c>
      <c r="N21" s="238"/>
      <c r="O21" s="238"/>
      <c r="P21" s="238"/>
      <c r="Q21" s="238"/>
    </row>
    <row r="22" spans="1:17" ht="12.75">
      <c r="A22" s="369"/>
      <c r="B22" s="235">
        <v>600</v>
      </c>
      <c r="C22" s="246">
        <v>60004</v>
      </c>
      <c r="D22" s="237">
        <f t="shared" si="1"/>
        <v>7209173</v>
      </c>
      <c r="E22" s="237">
        <f t="shared" si="2"/>
        <v>2100000</v>
      </c>
      <c r="F22" s="237"/>
      <c r="G22" s="237"/>
      <c r="H22" s="237">
        <v>2100000</v>
      </c>
      <c r="I22" s="237"/>
      <c r="J22" s="237"/>
      <c r="K22" s="237"/>
      <c r="L22" s="237"/>
      <c r="M22" s="237">
        <f t="shared" si="0"/>
        <v>5109173</v>
      </c>
      <c r="N22" s="237">
        <v>5109173</v>
      </c>
      <c r="O22" s="237">
        <v>4049936</v>
      </c>
      <c r="P22" s="237"/>
      <c r="Q22" s="237"/>
    </row>
    <row r="23" spans="1:17" ht="12.75">
      <c r="A23" s="369"/>
      <c r="B23" s="235">
        <v>756</v>
      </c>
      <c r="C23" s="246">
        <v>75647</v>
      </c>
      <c r="D23" s="237">
        <f t="shared" si="1"/>
        <v>32000</v>
      </c>
      <c r="E23" s="237">
        <f t="shared" si="2"/>
        <v>32000</v>
      </c>
      <c r="F23" s="237"/>
      <c r="G23" s="237">
        <v>32000</v>
      </c>
      <c r="H23" s="237"/>
      <c r="I23" s="237"/>
      <c r="J23" s="237"/>
      <c r="K23" s="237"/>
      <c r="L23" s="237"/>
      <c r="M23" s="237">
        <f t="shared" si="0"/>
        <v>0</v>
      </c>
      <c r="N23" s="237"/>
      <c r="O23" s="237"/>
      <c r="P23" s="238"/>
      <c r="Q23" s="238"/>
    </row>
    <row r="24" spans="1:17" ht="12.75">
      <c r="A24" s="369"/>
      <c r="B24" s="235">
        <v>757</v>
      </c>
      <c r="C24" s="235">
        <v>75702</v>
      </c>
      <c r="D24" s="237">
        <f t="shared" si="1"/>
        <v>670000</v>
      </c>
      <c r="E24" s="237">
        <f t="shared" si="2"/>
        <v>670000</v>
      </c>
      <c r="F24" s="237"/>
      <c r="G24" s="237"/>
      <c r="H24" s="237"/>
      <c r="I24" s="237"/>
      <c r="J24" s="237"/>
      <c r="K24" s="237"/>
      <c r="L24" s="237">
        <v>670000</v>
      </c>
      <c r="M24" s="237">
        <f t="shared" si="0"/>
        <v>0</v>
      </c>
      <c r="N24" s="238"/>
      <c r="O24" s="238"/>
      <c r="P24" s="238"/>
      <c r="Q24" s="238"/>
    </row>
    <row r="25" spans="1:17" ht="12.75">
      <c r="A25" s="369"/>
      <c r="B25" s="235">
        <v>801</v>
      </c>
      <c r="C25" s="235">
        <v>80104</v>
      </c>
      <c r="D25" s="237">
        <f t="shared" si="1"/>
        <v>337120</v>
      </c>
      <c r="E25" s="237">
        <f t="shared" si="2"/>
        <v>337120</v>
      </c>
      <c r="F25" s="237"/>
      <c r="G25" s="237"/>
      <c r="H25" s="237">
        <v>337120</v>
      </c>
      <c r="I25" s="237"/>
      <c r="J25" s="237"/>
      <c r="K25" s="237"/>
      <c r="L25" s="237"/>
      <c r="M25" s="237">
        <f t="shared" si="0"/>
        <v>0</v>
      </c>
      <c r="N25" s="238"/>
      <c r="O25" s="238"/>
      <c r="P25" s="238"/>
      <c r="Q25" s="238"/>
    </row>
    <row r="26" spans="1:17" ht="12.75">
      <c r="A26" s="369"/>
      <c r="B26" s="235">
        <v>801</v>
      </c>
      <c r="C26" s="235">
        <v>80110</v>
      </c>
      <c r="D26" s="237">
        <f t="shared" si="1"/>
        <v>245280</v>
      </c>
      <c r="E26" s="237">
        <f t="shared" si="2"/>
        <v>245280</v>
      </c>
      <c r="F26" s="237"/>
      <c r="G26" s="237"/>
      <c r="H26" s="237">
        <v>245280</v>
      </c>
      <c r="I26" s="237"/>
      <c r="J26" s="237"/>
      <c r="K26" s="237"/>
      <c r="L26" s="238"/>
      <c r="M26" s="237">
        <f t="shared" si="0"/>
        <v>0</v>
      </c>
      <c r="N26" s="238"/>
      <c r="O26" s="238"/>
      <c r="P26" s="238"/>
      <c r="Q26" s="238"/>
    </row>
    <row r="27" spans="1:17" ht="12.75">
      <c r="A27" s="369"/>
      <c r="B27" s="235">
        <v>852</v>
      </c>
      <c r="C27" s="235">
        <v>85212</v>
      </c>
      <c r="D27" s="237">
        <f t="shared" si="1"/>
        <v>15000</v>
      </c>
      <c r="E27" s="237">
        <f t="shared" si="2"/>
        <v>15000</v>
      </c>
      <c r="F27" s="237"/>
      <c r="G27" s="237"/>
      <c r="H27" s="237">
        <v>15000</v>
      </c>
      <c r="I27" s="237"/>
      <c r="J27" s="238"/>
      <c r="K27" s="238"/>
      <c r="L27" s="238"/>
      <c r="M27" s="237">
        <f t="shared" si="0"/>
        <v>0</v>
      </c>
      <c r="N27" s="238"/>
      <c r="O27" s="238"/>
      <c r="P27" s="238"/>
      <c r="Q27" s="238"/>
    </row>
    <row r="28" spans="1:17" ht="12.75">
      <c r="A28" s="369"/>
      <c r="B28" s="235">
        <v>900</v>
      </c>
      <c r="C28" s="235">
        <v>90001</v>
      </c>
      <c r="D28" s="237">
        <f t="shared" si="1"/>
        <v>3024000</v>
      </c>
      <c r="E28" s="237">
        <f t="shared" si="2"/>
        <v>0</v>
      </c>
      <c r="F28" s="237"/>
      <c r="G28" s="237"/>
      <c r="H28" s="237"/>
      <c r="I28" s="237"/>
      <c r="J28" s="237"/>
      <c r="K28" s="237"/>
      <c r="L28" s="237"/>
      <c r="M28" s="237">
        <f t="shared" si="0"/>
        <v>3024000</v>
      </c>
      <c r="N28" s="237"/>
      <c r="O28" s="237"/>
      <c r="P28" s="237">
        <v>3024000</v>
      </c>
      <c r="Q28" s="238"/>
    </row>
    <row r="29" spans="1:17" ht="12.75">
      <c r="A29" s="369"/>
      <c r="B29" s="235">
        <v>921</v>
      </c>
      <c r="C29" s="235">
        <v>92109</v>
      </c>
      <c r="D29" s="48">
        <f t="shared" si="1"/>
        <v>1204800</v>
      </c>
      <c r="E29" s="48">
        <f t="shared" si="2"/>
        <v>1204800</v>
      </c>
      <c r="F29" s="48"/>
      <c r="G29" s="48"/>
      <c r="H29" s="48">
        <v>1204800</v>
      </c>
      <c r="I29" s="48"/>
      <c r="J29" s="48"/>
      <c r="K29" s="48"/>
      <c r="L29" s="48"/>
      <c r="M29" s="237">
        <f t="shared" si="0"/>
        <v>0</v>
      </c>
      <c r="N29" s="48"/>
      <c r="O29" s="48"/>
      <c r="P29" s="48"/>
      <c r="Q29" s="48"/>
    </row>
    <row r="30" spans="1:17" ht="12.75">
      <c r="A30" s="369"/>
      <c r="B30" s="235">
        <v>921</v>
      </c>
      <c r="C30" s="235">
        <v>92116</v>
      </c>
      <c r="D30" s="48">
        <f t="shared" si="1"/>
        <v>2014000</v>
      </c>
      <c r="E30" s="48">
        <f t="shared" si="2"/>
        <v>2014000</v>
      </c>
      <c r="F30" s="48"/>
      <c r="G30" s="48"/>
      <c r="H30" s="48">
        <v>2014000</v>
      </c>
      <c r="I30" s="48"/>
      <c r="J30" s="48"/>
      <c r="K30" s="48"/>
      <c r="L30" s="48"/>
      <c r="M30" s="237">
        <f t="shared" si="0"/>
        <v>0</v>
      </c>
      <c r="N30" s="48"/>
      <c r="O30" s="48"/>
      <c r="P30" s="48"/>
      <c r="Q30" s="48"/>
    </row>
    <row r="31" spans="1:17" ht="12.75">
      <c r="A31" s="248" t="s">
        <v>432</v>
      </c>
      <c r="B31" s="249"/>
      <c r="C31" s="249"/>
      <c r="D31" s="247">
        <f>SUM(D21:D30)</f>
        <v>14759373</v>
      </c>
      <c r="E31" s="247">
        <f>SUM(E21:E30)</f>
        <v>6626200</v>
      </c>
      <c r="F31" s="247"/>
      <c r="G31" s="247">
        <f aca="true" t="shared" si="3" ref="G31:P31">SUM(G21:G30)</f>
        <v>32000</v>
      </c>
      <c r="H31" s="247">
        <f t="shared" si="3"/>
        <v>5924200</v>
      </c>
      <c r="I31" s="247"/>
      <c r="J31" s="247"/>
      <c r="K31" s="247"/>
      <c r="L31" s="247">
        <f t="shared" si="3"/>
        <v>670000</v>
      </c>
      <c r="M31" s="238">
        <f t="shared" si="0"/>
        <v>8133173</v>
      </c>
      <c r="N31" s="247">
        <f t="shared" si="3"/>
        <v>5109173</v>
      </c>
      <c r="O31" s="247">
        <f t="shared" si="3"/>
        <v>4049936</v>
      </c>
      <c r="P31" s="247">
        <f t="shared" si="3"/>
        <v>3024000</v>
      </c>
      <c r="Q31" s="247"/>
    </row>
    <row r="32" spans="1:17" ht="12.75">
      <c r="A32" s="376" t="s">
        <v>434</v>
      </c>
      <c r="B32" s="251" t="s">
        <v>166</v>
      </c>
      <c r="C32" s="251" t="s">
        <v>290</v>
      </c>
      <c r="D32" s="237">
        <f aca="true" t="shared" si="4" ref="D32:D41">SUM(E32,M32)</f>
        <v>5500</v>
      </c>
      <c r="E32" s="237">
        <f aca="true" t="shared" si="5" ref="E32:E41">SUM(F32:L32)</f>
        <v>5500</v>
      </c>
      <c r="F32" s="237"/>
      <c r="G32" s="237"/>
      <c r="H32" s="237">
        <v>5500</v>
      </c>
      <c r="I32" s="237"/>
      <c r="J32" s="237"/>
      <c r="K32" s="237"/>
      <c r="L32" s="237"/>
      <c r="M32" s="237">
        <f t="shared" si="0"/>
        <v>0</v>
      </c>
      <c r="N32" s="237"/>
      <c r="O32" s="238"/>
      <c r="P32" s="238"/>
      <c r="Q32" s="238"/>
    </row>
    <row r="33" spans="1:17" ht="12.75">
      <c r="A33" s="369"/>
      <c r="B33" s="235">
        <v>801</v>
      </c>
      <c r="C33" s="252">
        <v>80104</v>
      </c>
      <c r="D33" s="237">
        <f t="shared" si="4"/>
        <v>10000</v>
      </c>
      <c r="E33" s="237">
        <f t="shared" si="5"/>
        <v>10000</v>
      </c>
      <c r="F33" s="237"/>
      <c r="G33" s="237"/>
      <c r="H33" s="237">
        <v>10000</v>
      </c>
      <c r="I33" s="237"/>
      <c r="J33" s="237"/>
      <c r="K33" s="237"/>
      <c r="L33" s="237"/>
      <c r="M33" s="237">
        <f t="shared" si="0"/>
        <v>0</v>
      </c>
      <c r="N33" s="238"/>
      <c r="O33" s="238"/>
      <c r="P33" s="238"/>
      <c r="Q33" s="238"/>
    </row>
    <row r="34" spans="1:17" ht="12.75">
      <c r="A34" s="369"/>
      <c r="B34" s="235">
        <v>801</v>
      </c>
      <c r="C34" s="252">
        <v>80123</v>
      </c>
      <c r="D34" s="237">
        <f t="shared" si="4"/>
        <v>100000</v>
      </c>
      <c r="E34" s="237">
        <f t="shared" si="5"/>
        <v>100000</v>
      </c>
      <c r="F34" s="237"/>
      <c r="G34" s="237"/>
      <c r="H34" s="237">
        <v>100000</v>
      </c>
      <c r="I34" s="238"/>
      <c r="J34" s="238"/>
      <c r="K34" s="238"/>
      <c r="L34" s="238"/>
      <c r="M34" s="237">
        <f t="shared" si="0"/>
        <v>0</v>
      </c>
      <c r="N34" s="238"/>
      <c r="O34" s="238"/>
      <c r="P34" s="238"/>
      <c r="Q34" s="238"/>
    </row>
    <row r="35" spans="1:17" ht="12.75">
      <c r="A35" s="369"/>
      <c r="B35" s="235">
        <v>801</v>
      </c>
      <c r="C35" s="252">
        <v>80195</v>
      </c>
      <c r="D35" s="237">
        <f t="shared" si="4"/>
        <v>41500</v>
      </c>
      <c r="E35" s="237">
        <f t="shared" si="5"/>
        <v>41500</v>
      </c>
      <c r="F35" s="237"/>
      <c r="G35" s="237"/>
      <c r="H35" s="237">
        <v>25000</v>
      </c>
      <c r="I35" s="237">
        <v>16500</v>
      </c>
      <c r="J35" s="237"/>
      <c r="K35" s="237"/>
      <c r="L35" s="237"/>
      <c r="M35" s="237">
        <f t="shared" si="0"/>
        <v>0</v>
      </c>
      <c r="N35" s="238"/>
      <c r="O35" s="238"/>
      <c r="P35" s="238"/>
      <c r="Q35" s="238"/>
    </row>
    <row r="36" spans="1:17" ht="12.75">
      <c r="A36" s="369"/>
      <c r="B36" s="235">
        <v>852</v>
      </c>
      <c r="C36" s="252">
        <v>85295</v>
      </c>
      <c r="D36" s="237">
        <f t="shared" si="4"/>
        <v>83000</v>
      </c>
      <c r="E36" s="237">
        <f t="shared" si="5"/>
        <v>83000</v>
      </c>
      <c r="F36" s="237"/>
      <c r="G36" s="237"/>
      <c r="H36" s="237">
        <v>83000</v>
      </c>
      <c r="I36" s="238"/>
      <c r="J36" s="238"/>
      <c r="K36" s="238"/>
      <c r="L36" s="238"/>
      <c r="M36" s="237">
        <f t="shared" si="0"/>
        <v>0</v>
      </c>
      <c r="N36" s="238"/>
      <c r="O36" s="238"/>
      <c r="P36" s="238"/>
      <c r="Q36" s="238"/>
    </row>
    <row r="37" spans="1:17" ht="12.75">
      <c r="A37" s="369"/>
      <c r="B37" s="235">
        <v>854</v>
      </c>
      <c r="C37" s="252">
        <v>85412</v>
      </c>
      <c r="D37" s="237">
        <f t="shared" si="4"/>
        <v>96200</v>
      </c>
      <c r="E37" s="237">
        <f t="shared" si="5"/>
        <v>96200</v>
      </c>
      <c r="F37" s="237"/>
      <c r="G37" s="237"/>
      <c r="H37" s="237">
        <v>96200</v>
      </c>
      <c r="I37" s="238"/>
      <c r="J37" s="238"/>
      <c r="K37" s="238"/>
      <c r="L37" s="238"/>
      <c r="M37" s="237">
        <f t="shared" si="0"/>
        <v>0</v>
      </c>
      <c r="N37" s="238"/>
      <c r="O37" s="238"/>
      <c r="P37" s="238"/>
      <c r="Q37" s="238"/>
    </row>
    <row r="38" spans="1:17" ht="12.75">
      <c r="A38" s="369"/>
      <c r="B38" s="235">
        <v>854</v>
      </c>
      <c r="C38" s="252">
        <v>85418</v>
      </c>
      <c r="D38" s="237">
        <f t="shared" si="4"/>
        <v>81500</v>
      </c>
      <c r="E38" s="237">
        <f t="shared" si="5"/>
        <v>81500</v>
      </c>
      <c r="F38" s="237"/>
      <c r="G38" s="237"/>
      <c r="H38" s="237">
        <v>81500</v>
      </c>
      <c r="I38" s="238"/>
      <c r="J38" s="238"/>
      <c r="K38" s="238"/>
      <c r="L38" s="238"/>
      <c r="M38" s="237">
        <f t="shared" si="0"/>
        <v>0</v>
      </c>
      <c r="N38" s="238"/>
      <c r="O38" s="238"/>
      <c r="P38" s="238"/>
      <c r="Q38" s="238"/>
    </row>
    <row r="39" spans="1:17" ht="12.75">
      <c r="A39" s="369"/>
      <c r="B39" s="235">
        <v>921</v>
      </c>
      <c r="C39" s="252">
        <v>92105</v>
      </c>
      <c r="D39" s="237">
        <f t="shared" si="4"/>
        <v>22000</v>
      </c>
      <c r="E39" s="237">
        <f t="shared" si="5"/>
        <v>22000</v>
      </c>
      <c r="F39" s="237"/>
      <c r="G39" s="237"/>
      <c r="H39" s="237">
        <v>22000</v>
      </c>
      <c r="I39" s="238"/>
      <c r="J39" s="238"/>
      <c r="K39" s="238"/>
      <c r="L39" s="238"/>
      <c r="M39" s="237">
        <f t="shared" si="0"/>
        <v>0</v>
      </c>
      <c r="N39" s="238"/>
      <c r="O39" s="238"/>
      <c r="P39" s="238"/>
      <c r="Q39" s="238"/>
    </row>
    <row r="40" spans="1:17" ht="12.75">
      <c r="A40" s="369"/>
      <c r="B40" s="235">
        <v>926</v>
      </c>
      <c r="C40" s="252">
        <v>92605</v>
      </c>
      <c r="D40" s="237">
        <f t="shared" si="4"/>
        <v>248800</v>
      </c>
      <c r="E40" s="237">
        <f t="shared" si="5"/>
        <v>248800</v>
      </c>
      <c r="F40" s="237"/>
      <c r="G40" s="237"/>
      <c r="H40" s="237">
        <v>248800</v>
      </c>
      <c r="I40" s="238"/>
      <c r="J40" s="238"/>
      <c r="K40" s="238"/>
      <c r="L40" s="238"/>
      <c r="M40" s="237">
        <f t="shared" si="0"/>
        <v>0</v>
      </c>
      <c r="N40" s="238"/>
      <c r="O40" s="238"/>
      <c r="P40" s="238"/>
      <c r="Q40" s="238"/>
    </row>
    <row r="41" spans="1:17" ht="12.75">
      <c r="A41" s="369"/>
      <c r="B41" s="235">
        <v>926</v>
      </c>
      <c r="C41" s="252">
        <v>92695</v>
      </c>
      <c r="D41" s="237">
        <f t="shared" si="4"/>
        <v>67000</v>
      </c>
      <c r="E41" s="237">
        <f t="shared" si="5"/>
        <v>67000</v>
      </c>
      <c r="F41" s="238"/>
      <c r="G41" s="238"/>
      <c r="H41" s="238"/>
      <c r="I41" s="237">
        <v>67000</v>
      </c>
      <c r="J41" s="238"/>
      <c r="K41" s="238"/>
      <c r="L41" s="238"/>
      <c r="M41" s="237">
        <f t="shared" si="0"/>
        <v>0</v>
      </c>
      <c r="N41" s="238"/>
      <c r="O41" s="238"/>
      <c r="P41" s="238"/>
      <c r="Q41" s="238"/>
    </row>
    <row r="42" spans="1:17" ht="12.75">
      <c r="A42" s="248" t="s">
        <v>432</v>
      </c>
      <c r="B42" s="249"/>
      <c r="C42" s="250"/>
      <c r="D42" s="247">
        <f aca="true" t="shared" si="6" ref="D42:I42">SUM(D32:D41)</f>
        <v>755500</v>
      </c>
      <c r="E42" s="247">
        <f t="shared" si="6"/>
        <v>755500</v>
      </c>
      <c r="F42" s="247">
        <f t="shared" si="6"/>
        <v>0</v>
      </c>
      <c r="G42" s="247">
        <f t="shared" si="6"/>
        <v>0</v>
      </c>
      <c r="H42" s="247">
        <f t="shared" si="6"/>
        <v>672000</v>
      </c>
      <c r="I42" s="247">
        <f t="shared" si="6"/>
        <v>83500</v>
      </c>
      <c r="J42" s="247"/>
      <c r="K42" s="247"/>
      <c r="L42" s="247"/>
      <c r="M42" s="237">
        <f t="shared" si="0"/>
        <v>0</v>
      </c>
      <c r="N42" s="253"/>
      <c r="O42" s="253"/>
      <c r="P42" s="253"/>
      <c r="Q42" s="253"/>
    </row>
    <row r="43" spans="1:17" ht="12.75">
      <c r="A43" s="418" t="s">
        <v>66</v>
      </c>
      <c r="B43" s="235">
        <v>851</v>
      </c>
      <c r="C43" s="252">
        <v>85153</v>
      </c>
      <c r="D43" s="48">
        <f>SUM(E43,M43)</f>
        <v>40000</v>
      </c>
      <c r="E43" s="48">
        <f>SUM(F43:L43)</f>
        <v>40000</v>
      </c>
      <c r="F43" s="48">
        <v>6620</v>
      </c>
      <c r="G43" s="48">
        <v>8380</v>
      </c>
      <c r="H43" s="48">
        <v>25000</v>
      </c>
      <c r="I43" s="48"/>
      <c r="J43" s="48"/>
      <c r="K43" s="48"/>
      <c r="L43" s="48"/>
      <c r="M43" s="237">
        <f t="shared" si="0"/>
        <v>0</v>
      </c>
      <c r="N43" s="48"/>
      <c r="O43" s="48"/>
      <c r="P43" s="48"/>
      <c r="Q43" s="48"/>
    </row>
    <row r="44" spans="1:17" ht="35.25" customHeight="1">
      <c r="A44" s="418"/>
      <c r="B44" s="235">
        <v>851</v>
      </c>
      <c r="C44" s="252">
        <v>85154</v>
      </c>
      <c r="D44" s="48">
        <f>SUM(E44,M44)</f>
        <v>139000</v>
      </c>
      <c r="E44" s="48">
        <f>SUM(F44:L44)</f>
        <v>139000</v>
      </c>
      <c r="F44" s="237">
        <v>47100</v>
      </c>
      <c r="G44" s="237">
        <v>66900</v>
      </c>
      <c r="H44" s="237">
        <v>25000</v>
      </c>
      <c r="I44" s="238"/>
      <c r="J44" s="238"/>
      <c r="K44" s="238"/>
      <c r="L44" s="238"/>
      <c r="M44" s="237">
        <f t="shared" si="0"/>
        <v>0</v>
      </c>
      <c r="N44" s="238"/>
      <c r="O44" s="238"/>
      <c r="P44" s="238"/>
      <c r="Q44" s="238"/>
    </row>
    <row r="45" spans="1:17" ht="12.75">
      <c r="A45" s="248" t="s">
        <v>432</v>
      </c>
      <c r="B45" s="249"/>
      <c r="C45" s="250"/>
      <c r="D45" s="247">
        <f>SUM(D43:D44)</f>
        <v>179000</v>
      </c>
      <c r="E45" s="247">
        <f>SUM(E43:E44)</f>
        <v>179000</v>
      </c>
      <c r="F45" s="247">
        <f>SUM(F43:F44)</f>
        <v>53720</v>
      </c>
      <c r="G45" s="247">
        <f>SUM(G43:G44)</f>
        <v>75280</v>
      </c>
      <c r="H45" s="247">
        <f>SUM(H43:H44)</f>
        <v>50000</v>
      </c>
      <c r="I45" s="247"/>
      <c r="J45" s="247"/>
      <c r="K45" s="247"/>
      <c r="L45" s="247"/>
      <c r="M45" s="237">
        <f t="shared" si="0"/>
        <v>0</v>
      </c>
      <c r="N45" s="247"/>
      <c r="O45" s="247"/>
      <c r="P45" s="247"/>
      <c r="Q45" s="247"/>
    </row>
    <row r="46" spans="1:17" ht="12.75">
      <c r="A46" s="376" t="s">
        <v>435</v>
      </c>
      <c r="B46" s="235">
        <v>750</v>
      </c>
      <c r="C46" s="252">
        <v>75011</v>
      </c>
      <c r="D46" s="48">
        <f>SUM(E46,M46)</f>
        <v>440118</v>
      </c>
      <c r="E46" s="48">
        <f>SUM(F46:L46)</f>
        <v>440118</v>
      </c>
      <c r="F46" s="48">
        <v>335362</v>
      </c>
      <c r="G46" s="48">
        <v>60756</v>
      </c>
      <c r="H46" s="48"/>
      <c r="I46" s="48">
        <v>44000</v>
      </c>
      <c r="J46" s="48"/>
      <c r="K46" s="48"/>
      <c r="L46" s="48"/>
      <c r="M46" s="237">
        <f t="shared" si="0"/>
        <v>0</v>
      </c>
      <c r="N46" s="48"/>
      <c r="O46" s="48"/>
      <c r="P46" s="48"/>
      <c r="Q46" s="48"/>
    </row>
    <row r="47" spans="1:17" ht="12.75">
      <c r="A47" s="414"/>
      <c r="B47" s="235">
        <v>750</v>
      </c>
      <c r="C47" s="252">
        <v>75020</v>
      </c>
      <c r="D47" s="237">
        <f aca="true" t="shared" si="7" ref="D47:D52">SUM(E47,M47)</f>
        <v>50450</v>
      </c>
      <c r="E47" s="237">
        <f aca="true" t="shared" si="8" ref="E47:E52">SUM(F47:L47)</f>
        <v>50450</v>
      </c>
      <c r="F47" s="237"/>
      <c r="G47" s="237">
        <v>50450</v>
      </c>
      <c r="H47" s="237"/>
      <c r="I47" s="237"/>
      <c r="J47" s="237"/>
      <c r="K47" s="237"/>
      <c r="L47" s="237"/>
      <c r="M47" s="237">
        <f t="shared" si="0"/>
        <v>0</v>
      </c>
      <c r="N47" s="237"/>
      <c r="O47" s="237"/>
      <c r="P47" s="238"/>
      <c r="Q47" s="238"/>
    </row>
    <row r="48" spans="1:17" ht="12.75">
      <c r="A48" s="414"/>
      <c r="B48" s="237">
        <v>750</v>
      </c>
      <c r="C48" s="254">
        <v>75023</v>
      </c>
      <c r="D48" s="48">
        <f>SUM(E48,M48)</f>
        <v>7700892</v>
      </c>
      <c r="E48" s="48">
        <f>SUM(F48:L48)</f>
        <v>7444972</v>
      </c>
      <c r="F48" s="48">
        <v>6202527</v>
      </c>
      <c r="G48" s="48">
        <v>1225495</v>
      </c>
      <c r="H48" s="48"/>
      <c r="I48" s="48">
        <v>16950</v>
      </c>
      <c r="J48" s="48"/>
      <c r="K48" s="48"/>
      <c r="L48" s="48"/>
      <c r="M48" s="237">
        <f t="shared" si="0"/>
        <v>255920</v>
      </c>
      <c r="N48" s="48">
        <v>255920</v>
      </c>
      <c r="O48" s="48">
        <v>141032</v>
      </c>
      <c r="P48" s="48"/>
      <c r="Q48" s="48"/>
    </row>
    <row r="49" spans="1:17" ht="12.75">
      <c r="A49" s="414"/>
      <c r="B49" s="235">
        <v>750</v>
      </c>
      <c r="C49" s="252">
        <v>75095</v>
      </c>
      <c r="D49" s="237">
        <f t="shared" si="7"/>
        <v>44100</v>
      </c>
      <c r="E49" s="237">
        <f t="shared" si="8"/>
        <v>44100</v>
      </c>
      <c r="F49" s="237"/>
      <c r="G49" s="237">
        <v>44100</v>
      </c>
      <c r="H49" s="238"/>
      <c r="I49" s="238"/>
      <c r="J49" s="238"/>
      <c r="K49" s="238"/>
      <c r="L49" s="238"/>
      <c r="M49" s="237">
        <f t="shared" si="0"/>
        <v>0</v>
      </c>
      <c r="N49" s="238"/>
      <c r="O49" s="238"/>
      <c r="P49" s="238"/>
      <c r="Q49" s="238"/>
    </row>
    <row r="50" spans="1:17" ht="12.75">
      <c r="A50" s="414"/>
      <c r="B50" s="235">
        <v>751</v>
      </c>
      <c r="C50" s="252">
        <v>75101</v>
      </c>
      <c r="D50" s="237">
        <f t="shared" si="7"/>
        <v>6400</v>
      </c>
      <c r="E50" s="237">
        <f t="shared" si="8"/>
        <v>6400</v>
      </c>
      <c r="F50" s="237">
        <v>2748</v>
      </c>
      <c r="G50" s="237">
        <v>3652</v>
      </c>
      <c r="H50" s="238"/>
      <c r="I50" s="238"/>
      <c r="J50" s="238"/>
      <c r="K50" s="238"/>
      <c r="L50" s="238"/>
      <c r="M50" s="237">
        <f t="shared" si="0"/>
        <v>0</v>
      </c>
      <c r="N50" s="238"/>
      <c r="O50" s="238"/>
      <c r="P50" s="238"/>
      <c r="Q50" s="238"/>
    </row>
    <row r="51" spans="1:17" ht="12.75">
      <c r="A51" s="414"/>
      <c r="B51" s="235">
        <v>756</v>
      </c>
      <c r="C51" s="252">
        <v>75647</v>
      </c>
      <c r="D51" s="237">
        <f t="shared" si="7"/>
        <v>109490</v>
      </c>
      <c r="E51" s="237">
        <f t="shared" si="8"/>
        <v>109490</v>
      </c>
      <c r="F51" s="237">
        <v>42940</v>
      </c>
      <c r="G51" s="237">
        <v>66550</v>
      </c>
      <c r="H51" s="237"/>
      <c r="I51" s="238"/>
      <c r="J51" s="238"/>
      <c r="K51" s="238"/>
      <c r="L51" s="238"/>
      <c r="M51" s="237">
        <f t="shared" si="0"/>
        <v>0</v>
      </c>
      <c r="N51" s="238"/>
      <c r="O51" s="238"/>
      <c r="P51" s="238"/>
      <c r="Q51" s="238"/>
    </row>
    <row r="52" spans="1:17" ht="12.75">
      <c r="A52" s="414"/>
      <c r="B52" s="235">
        <v>852</v>
      </c>
      <c r="C52" s="252">
        <v>85212</v>
      </c>
      <c r="D52" s="237">
        <f t="shared" si="7"/>
        <v>314228</v>
      </c>
      <c r="E52" s="237">
        <f t="shared" si="8"/>
        <v>314228</v>
      </c>
      <c r="F52" s="237">
        <v>243449</v>
      </c>
      <c r="G52" s="237">
        <v>69629</v>
      </c>
      <c r="H52" s="237"/>
      <c r="I52" s="237">
        <v>1150</v>
      </c>
      <c r="J52" s="237"/>
      <c r="K52" s="237"/>
      <c r="L52" s="237"/>
      <c r="M52" s="237">
        <f t="shared" si="0"/>
        <v>0</v>
      </c>
      <c r="N52" s="238"/>
      <c r="O52" s="238"/>
      <c r="P52" s="238"/>
      <c r="Q52" s="238"/>
    </row>
    <row r="53" spans="1:17" ht="12.75">
      <c r="A53" s="255" t="s">
        <v>432</v>
      </c>
      <c r="B53" s="149"/>
      <c r="C53" s="250"/>
      <c r="D53" s="238">
        <f>SUM(D46:D52)</f>
        <v>8665678</v>
      </c>
      <c r="E53" s="238">
        <f>SUM(E46:E52)</f>
        <v>8409758</v>
      </c>
      <c r="F53" s="238">
        <f>SUM(F46:F52)</f>
        <v>6827026</v>
      </c>
      <c r="G53" s="238">
        <f>SUM(G46:G52)</f>
        <v>1520632</v>
      </c>
      <c r="H53" s="238"/>
      <c r="I53" s="238">
        <f>SUM(I46:I52)</f>
        <v>62100</v>
      </c>
      <c r="J53" s="238"/>
      <c r="K53" s="238"/>
      <c r="L53" s="238"/>
      <c r="M53" s="238">
        <f t="shared" si="0"/>
        <v>255920</v>
      </c>
      <c r="N53" s="238">
        <f>SUM(N46:N52,Q53,R53)</f>
        <v>255920</v>
      </c>
      <c r="O53" s="238">
        <f>SUM(O46:O52,R53,S53)</f>
        <v>141032</v>
      </c>
      <c r="P53" s="238"/>
      <c r="Q53" s="238"/>
    </row>
    <row r="54" spans="1:17" ht="24.75" customHeight="1">
      <c r="A54" s="376" t="s">
        <v>436</v>
      </c>
      <c r="B54" s="235">
        <v>750</v>
      </c>
      <c r="C54" s="252">
        <v>75075</v>
      </c>
      <c r="D54" s="237">
        <f>SUM(E54,M54)</f>
        <v>263850</v>
      </c>
      <c r="E54" s="237">
        <f>SUM(F54:L54)</f>
        <v>263850</v>
      </c>
      <c r="F54" s="237">
        <v>31764</v>
      </c>
      <c r="G54" s="237">
        <v>232086</v>
      </c>
      <c r="H54" s="237"/>
      <c r="I54" s="237"/>
      <c r="J54" s="237"/>
      <c r="K54" s="237"/>
      <c r="L54" s="237"/>
      <c r="M54" s="237">
        <f t="shared" si="0"/>
        <v>0</v>
      </c>
      <c r="N54" s="238"/>
      <c r="O54" s="238"/>
      <c r="P54" s="238"/>
      <c r="Q54" s="238"/>
    </row>
    <row r="55" spans="1:17" ht="13.5" customHeight="1">
      <c r="A55" s="369"/>
      <c r="B55" s="235">
        <v>921</v>
      </c>
      <c r="C55" s="252">
        <v>92105</v>
      </c>
      <c r="D55" s="48">
        <f>SUM(E55,M55)</f>
        <v>298000</v>
      </c>
      <c r="E55" s="48">
        <f>SUM(F55:L55)</f>
        <v>298000</v>
      </c>
      <c r="F55" s="48">
        <v>500</v>
      </c>
      <c r="G55" s="48">
        <v>297500</v>
      </c>
      <c r="H55" s="48"/>
      <c r="I55" s="48"/>
      <c r="J55" s="48"/>
      <c r="K55" s="48"/>
      <c r="L55" s="48"/>
      <c r="M55" s="237">
        <f t="shared" si="0"/>
        <v>0</v>
      </c>
      <c r="N55" s="48"/>
      <c r="O55" s="48"/>
      <c r="P55" s="48"/>
      <c r="Q55" s="48"/>
    </row>
    <row r="56" spans="1:17" ht="13.5" customHeight="1">
      <c r="A56" s="369"/>
      <c r="B56" s="235">
        <v>921</v>
      </c>
      <c r="C56" s="252">
        <v>92195</v>
      </c>
      <c r="D56" s="48">
        <f>SUM(E56,M56)</f>
        <v>65234</v>
      </c>
      <c r="E56" s="48">
        <f>SUM(F56:L56)</f>
        <v>65234</v>
      </c>
      <c r="F56" s="48"/>
      <c r="G56" s="48">
        <v>65234</v>
      </c>
      <c r="H56" s="48"/>
      <c r="I56" s="48"/>
      <c r="J56" s="48"/>
      <c r="K56" s="48"/>
      <c r="L56" s="48"/>
      <c r="M56" s="237"/>
      <c r="N56" s="48"/>
      <c r="O56" s="48"/>
      <c r="P56" s="48"/>
      <c r="Q56" s="48"/>
    </row>
    <row r="57" spans="1:17" ht="13.5" customHeight="1">
      <c r="A57" s="369"/>
      <c r="B57" s="235">
        <v>926</v>
      </c>
      <c r="C57" s="252">
        <v>92695</v>
      </c>
      <c r="D57" s="48">
        <f>SUM(E57,M57)</f>
        <v>149950</v>
      </c>
      <c r="E57" s="48">
        <f>SUM(F57:L57)</f>
        <v>149950</v>
      </c>
      <c r="F57" s="48"/>
      <c r="G57" s="48">
        <v>146950</v>
      </c>
      <c r="H57" s="48"/>
      <c r="I57" s="48">
        <v>3000</v>
      </c>
      <c r="J57" s="48"/>
      <c r="K57" s="48"/>
      <c r="L57" s="48"/>
      <c r="M57" s="237">
        <f t="shared" si="0"/>
        <v>0</v>
      </c>
      <c r="N57" s="48"/>
      <c r="O57" s="48"/>
      <c r="P57" s="48"/>
      <c r="Q57" s="48"/>
    </row>
    <row r="58" spans="1:17" ht="12.75">
      <c r="A58" s="256" t="s">
        <v>432</v>
      </c>
      <c r="B58" s="149"/>
      <c r="C58" s="250"/>
      <c r="D58" s="238">
        <f aca="true" t="shared" si="9" ref="D58:I58">SUM(D54:D57)</f>
        <v>777034</v>
      </c>
      <c r="E58" s="238">
        <f t="shared" si="9"/>
        <v>777034</v>
      </c>
      <c r="F58" s="238">
        <f t="shared" si="9"/>
        <v>32264</v>
      </c>
      <c r="G58" s="238">
        <f t="shared" si="9"/>
        <v>741770</v>
      </c>
      <c r="H58" s="238">
        <f t="shared" si="9"/>
        <v>0</v>
      </c>
      <c r="I58" s="238">
        <f t="shared" si="9"/>
        <v>3000</v>
      </c>
      <c r="J58" s="238"/>
      <c r="K58" s="238"/>
      <c r="L58" s="238"/>
      <c r="M58" s="237">
        <f t="shared" si="0"/>
        <v>0</v>
      </c>
      <c r="N58" s="238"/>
      <c r="O58" s="238"/>
      <c r="P58" s="238"/>
      <c r="Q58" s="238"/>
    </row>
    <row r="59" spans="1:17" ht="12.75">
      <c r="A59" s="415" t="s">
        <v>0</v>
      </c>
      <c r="B59" s="235">
        <v>400</v>
      </c>
      <c r="C59" s="252">
        <v>40095</v>
      </c>
      <c r="D59" s="237">
        <f>SUM(E59,M59)</f>
        <v>50000</v>
      </c>
      <c r="E59" s="237">
        <f>SUM(F59:L59)</f>
        <v>50000</v>
      </c>
      <c r="F59" s="238"/>
      <c r="G59" s="237">
        <v>50000</v>
      </c>
      <c r="H59" s="238"/>
      <c r="I59" s="238"/>
      <c r="J59" s="238"/>
      <c r="K59" s="238"/>
      <c r="L59" s="238"/>
      <c r="M59" s="237"/>
      <c r="N59" s="238"/>
      <c r="O59" s="238"/>
      <c r="P59" s="238"/>
      <c r="Q59" s="238"/>
    </row>
    <row r="60" spans="1:17" ht="12.75" customHeight="1">
      <c r="A60" s="416"/>
      <c r="B60" s="235">
        <v>750</v>
      </c>
      <c r="C60" s="252">
        <v>75075</v>
      </c>
      <c r="D60" s="237">
        <f>SUM(E60,M60)</f>
        <v>10000</v>
      </c>
      <c r="E60" s="237">
        <f>SUM(F60:L60)</f>
        <v>10000</v>
      </c>
      <c r="F60" s="237"/>
      <c r="G60" s="237">
        <v>10000</v>
      </c>
      <c r="H60" s="237"/>
      <c r="I60" s="237"/>
      <c r="J60" s="237"/>
      <c r="K60" s="237"/>
      <c r="L60" s="237"/>
      <c r="M60" s="237">
        <f t="shared" si="0"/>
        <v>0</v>
      </c>
      <c r="N60" s="237"/>
      <c r="O60" s="237"/>
      <c r="P60" s="237"/>
      <c r="Q60" s="237"/>
    </row>
    <row r="61" spans="1:17" ht="12.75">
      <c r="A61" s="417"/>
      <c r="B61" s="235">
        <v>750</v>
      </c>
      <c r="C61" s="252">
        <v>75095</v>
      </c>
      <c r="D61" s="237">
        <f>SUM(E61,M61)</f>
        <v>30000</v>
      </c>
      <c r="E61" s="237">
        <f>SUM(F61:L61)</f>
        <v>30000</v>
      </c>
      <c r="F61" s="237"/>
      <c r="G61" s="237">
        <v>30000</v>
      </c>
      <c r="H61" s="237"/>
      <c r="I61" s="237"/>
      <c r="J61" s="237"/>
      <c r="K61" s="237"/>
      <c r="L61" s="237"/>
      <c r="M61" s="237">
        <f t="shared" si="0"/>
        <v>0</v>
      </c>
      <c r="N61" s="237"/>
      <c r="O61" s="237"/>
      <c r="P61" s="237"/>
      <c r="Q61" s="237"/>
    </row>
    <row r="62" spans="1:17" ht="12.75">
      <c r="A62" s="257" t="s">
        <v>432</v>
      </c>
      <c r="B62" s="235"/>
      <c r="C62" s="252"/>
      <c r="D62" s="238">
        <f>SUM(D59:D61)</f>
        <v>90000</v>
      </c>
      <c r="E62" s="238">
        <f>SUM(E59:E61)</f>
        <v>90000</v>
      </c>
      <c r="F62" s="238">
        <f>SUM(F59:F61)</f>
        <v>0</v>
      </c>
      <c r="G62" s="238">
        <f>SUM(G59:G61)</f>
        <v>90000</v>
      </c>
      <c r="H62" s="237"/>
      <c r="I62" s="237"/>
      <c r="J62" s="237"/>
      <c r="K62" s="237"/>
      <c r="L62" s="237"/>
      <c r="M62" s="237">
        <f t="shared" si="0"/>
        <v>0</v>
      </c>
      <c r="N62" s="237"/>
      <c r="O62" s="237"/>
      <c r="P62" s="237"/>
      <c r="Q62" s="237"/>
    </row>
    <row r="63" spans="1:17" ht="12.75">
      <c r="A63" s="376" t="s">
        <v>437</v>
      </c>
      <c r="B63" s="235">
        <v>750</v>
      </c>
      <c r="C63" s="252">
        <v>75022</v>
      </c>
      <c r="D63" s="48">
        <f>SUM(E63,M63)</f>
        <v>478080</v>
      </c>
      <c r="E63" s="48">
        <f>SUM(F63:L63)</f>
        <v>478080</v>
      </c>
      <c r="F63" s="48"/>
      <c r="G63" s="48">
        <v>59600</v>
      </c>
      <c r="H63" s="48"/>
      <c r="I63" s="48">
        <v>418480</v>
      </c>
      <c r="J63" s="48"/>
      <c r="K63" s="48"/>
      <c r="L63" s="48"/>
      <c r="M63" s="237">
        <f t="shared" si="0"/>
        <v>0</v>
      </c>
      <c r="N63" s="48"/>
      <c r="O63" s="48"/>
      <c r="P63" s="48"/>
      <c r="Q63" s="48"/>
    </row>
    <row r="64" spans="1:17" ht="12.75">
      <c r="A64" s="369"/>
      <c r="B64" s="235">
        <v>750</v>
      </c>
      <c r="C64" s="252">
        <v>75095</v>
      </c>
      <c r="D64" s="48">
        <f>SUM(E64,M64)</f>
        <v>53397</v>
      </c>
      <c r="E64" s="48">
        <f>SUM(F64:L64)</f>
        <v>53397</v>
      </c>
      <c r="F64" s="48"/>
      <c r="G64" s="48">
        <v>53397</v>
      </c>
      <c r="H64" s="48"/>
      <c r="I64" s="48"/>
      <c r="J64" s="48"/>
      <c r="K64" s="48"/>
      <c r="L64" s="48"/>
      <c r="M64" s="237">
        <f t="shared" si="0"/>
        <v>0</v>
      </c>
      <c r="N64" s="48"/>
      <c r="O64" s="48"/>
      <c r="P64" s="48"/>
      <c r="Q64" s="48"/>
    </row>
    <row r="65" spans="1:17" ht="12.75">
      <c r="A65" s="258" t="s">
        <v>432</v>
      </c>
      <c r="B65" s="149"/>
      <c r="C65" s="250"/>
      <c r="D65" s="238">
        <f>SUM(D63:D64)</f>
        <v>531477</v>
      </c>
      <c r="E65" s="238">
        <f>SUM(E63:E64)</f>
        <v>531477</v>
      </c>
      <c r="F65" s="238"/>
      <c r="G65" s="238">
        <f>SUM(G63:G64,P65)</f>
        <v>112997</v>
      </c>
      <c r="H65" s="238"/>
      <c r="I65" s="238">
        <f>SUM(I63:I64,R65)</f>
        <v>418480</v>
      </c>
      <c r="J65" s="238"/>
      <c r="K65" s="238"/>
      <c r="L65" s="238"/>
      <c r="M65" s="237">
        <f t="shared" si="0"/>
        <v>0</v>
      </c>
      <c r="N65" s="238"/>
      <c r="O65" s="238"/>
      <c r="P65" s="238"/>
      <c r="Q65" s="238"/>
    </row>
    <row r="66" spans="1:17" ht="12.75">
      <c r="A66" s="376" t="s">
        <v>438</v>
      </c>
      <c r="B66" s="235">
        <v>851</v>
      </c>
      <c r="C66" s="252">
        <v>85195</v>
      </c>
      <c r="D66" s="237">
        <f>SUM(E66,M66)</f>
        <v>1568</v>
      </c>
      <c r="E66" s="237">
        <f>SUM(F66:L66)</f>
        <v>1568</v>
      </c>
      <c r="F66" s="237">
        <v>1568</v>
      </c>
      <c r="G66" s="237"/>
      <c r="H66" s="238"/>
      <c r="I66" s="238"/>
      <c r="J66" s="238"/>
      <c r="K66" s="238"/>
      <c r="L66" s="238"/>
      <c r="M66" s="237">
        <f t="shared" si="0"/>
        <v>0</v>
      </c>
      <c r="N66" s="238"/>
      <c r="O66" s="238"/>
      <c r="P66" s="238"/>
      <c r="Q66" s="238"/>
    </row>
    <row r="67" spans="1:17" ht="12.75">
      <c r="A67" s="376"/>
      <c r="B67" s="235">
        <v>852</v>
      </c>
      <c r="C67" s="252">
        <v>85212</v>
      </c>
      <c r="D67" s="237">
        <f>SUM(E67,M67)</f>
        <v>7475146</v>
      </c>
      <c r="E67" s="237">
        <f>SUM(F67:L67)</f>
        <v>7475146</v>
      </c>
      <c r="F67" s="237"/>
      <c r="G67" s="237"/>
      <c r="H67" s="237"/>
      <c r="I67" s="237">
        <v>7475146</v>
      </c>
      <c r="J67" s="238"/>
      <c r="K67" s="238"/>
      <c r="L67" s="238"/>
      <c r="M67" s="237">
        <f t="shared" si="0"/>
        <v>0</v>
      </c>
      <c r="N67" s="238"/>
      <c r="O67" s="238"/>
      <c r="P67" s="238"/>
      <c r="Q67" s="238"/>
    </row>
    <row r="68" spans="1:17" ht="12.75">
      <c r="A68" s="376"/>
      <c r="B68" s="235">
        <v>852</v>
      </c>
      <c r="C68" s="252">
        <v>85213</v>
      </c>
      <c r="D68" s="237">
        <f>SUM(E68,M68)</f>
        <v>7900</v>
      </c>
      <c r="E68" s="237">
        <f>SUM(F68:L68)</f>
        <v>7900</v>
      </c>
      <c r="F68" s="237"/>
      <c r="G68" s="237">
        <v>7900</v>
      </c>
      <c r="H68" s="238"/>
      <c r="I68" s="238"/>
      <c r="J68" s="238"/>
      <c r="K68" s="238"/>
      <c r="L68" s="238"/>
      <c r="M68" s="237">
        <f t="shared" si="0"/>
        <v>0</v>
      </c>
      <c r="N68" s="238"/>
      <c r="O68" s="238"/>
      <c r="P68" s="238"/>
      <c r="Q68" s="238"/>
    </row>
    <row r="69" spans="1:17" ht="12.75">
      <c r="A69" s="376"/>
      <c r="B69" s="235">
        <v>852</v>
      </c>
      <c r="C69" s="252">
        <v>85215</v>
      </c>
      <c r="D69" s="237">
        <f>SUM(E69,M69)</f>
        <v>1070000</v>
      </c>
      <c r="E69" s="237">
        <f>SUM(F69:L69)</f>
        <v>1070000</v>
      </c>
      <c r="F69" s="237"/>
      <c r="G69" s="237"/>
      <c r="H69" s="237"/>
      <c r="I69" s="237">
        <v>1070000</v>
      </c>
      <c r="J69" s="238"/>
      <c r="K69" s="238"/>
      <c r="L69" s="238"/>
      <c r="M69" s="237">
        <f t="shared" si="0"/>
        <v>0</v>
      </c>
      <c r="N69" s="238"/>
      <c r="O69" s="238"/>
      <c r="P69" s="238"/>
      <c r="Q69" s="238"/>
    </row>
    <row r="70" spans="1:17" ht="12.75">
      <c r="A70" s="376"/>
      <c r="B70" s="235">
        <v>854</v>
      </c>
      <c r="C70" s="252">
        <v>85415</v>
      </c>
      <c r="D70" s="237">
        <f>SUM(E70,M70)</f>
        <v>190000</v>
      </c>
      <c r="E70" s="237">
        <f>SUM(F70:L70)</f>
        <v>190000</v>
      </c>
      <c r="F70" s="237"/>
      <c r="G70" s="237"/>
      <c r="H70" s="237"/>
      <c r="I70" s="237">
        <v>190000</v>
      </c>
      <c r="J70" s="237"/>
      <c r="K70" s="238"/>
      <c r="L70" s="238"/>
      <c r="M70" s="237">
        <f t="shared" si="0"/>
        <v>0</v>
      </c>
      <c r="N70" s="238"/>
      <c r="O70" s="238"/>
      <c r="P70" s="238"/>
      <c r="Q70" s="238"/>
    </row>
    <row r="71" spans="1:17" ht="12.75">
      <c r="A71" s="258" t="s">
        <v>432</v>
      </c>
      <c r="B71" s="149"/>
      <c r="C71" s="250"/>
      <c r="D71" s="238">
        <f>SUM(D66:D70)</f>
        <v>8744614</v>
      </c>
      <c r="E71" s="238">
        <f>SUM(E66:E70)</f>
        <v>8744614</v>
      </c>
      <c r="F71" s="238">
        <f>SUM(F66:F70)</f>
        <v>1568</v>
      </c>
      <c r="G71" s="238">
        <f>SUM(G66:G70)</f>
        <v>7900</v>
      </c>
      <c r="H71" s="238"/>
      <c r="I71" s="238">
        <f>SUM(I66:I70)</f>
        <v>8735146</v>
      </c>
      <c r="J71" s="238"/>
      <c r="K71" s="238"/>
      <c r="L71" s="238"/>
      <c r="M71" s="237">
        <f t="shared" si="0"/>
        <v>0</v>
      </c>
      <c r="N71" s="238"/>
      <c r="O71" s="238"/>
      <c r="P71" s="238"/>
      <c r="Q71" s="238"/>
    </row>
    <row r="72" spans="1:17" ht="33.75">
      <c r="A72" s="186" t="s">
        <v>1</v>
      </c>
      <c r="B72" s="235">
        <v>710</v>
      </c>
      <c r="C72" s="252">
        <v>71004</v>
      </c>
      <c r="D72" s="237">
        <f>SUM(E72,M72)</f>
        <v>396580</v>
      </c>
      <c r="E72" s="237">
        <f>SUM(F72:L72)</f>
        <v>396580</v>
      </c>
      <c r="F72" s="237">
        <v>7500</v>
      </c>
      <c r="G72" s="237">
        <v>389080</v>
      </c>
      <c r="H72" s="237"/>
      <c r="I72" s="237"/>
      <c r="J72" s="237"/>
      <c r="K72" s="237"/>
      <c r="L72" s="237"/>
      <c r="M72" s="237">
        <f t="shared" si="0"/>
        <v>0</v>
      </c>
      <c r="N72" s="237"/>
      <c r="O72" s="237"/>
      <c r="P72" s="237"/>
      <c r="Q72" s="237"/>
    </row>
    <row r="73" spans="1:17" ht="12.75">
      <c r="A73" s="258" t="s">
        <v>432</v>
      </c>
      <c r="B73" s="149"/>
      <c r="C73" s="250"/>
      <c r="D73" s="238">
        <f>SUM(D72)</f>
        <v>396580</v>
      </c>
      <c r="E73" s="238">
        <f>SUM(E72)</f>
        <v>396580</v>
      </c>
      <c r="F73" s="238">
        <f>SUM(F72)</f>
        <v>7500</v>
      </c>
      <c r="G73" s="238">
        <f>SUM(G72)</f>
        <v>389080</v>
      </c>
      <c r="H73" s="238"/>
      <c r="I73" s="238"/>
      <c r="J73" s="238"/>
      <c r="K73" s="238"/>
      <c r="L73" s="238"/>
      <c r="M73" s="237">
        <f t="shared" si="0"/>
        <v>0</v>
      </c>
      <c r="N73" s="238"/>
      <c r="O73" s="238"/>
      <c r="P73" s="238"/>
      <c r="Q73" s="238"/>
    </row>
    <row r="74" spans="1:17" ht="15.75" customHeight="1">
      <c r="A74" s="368" t="s">
        <v>2</v>
      </c>
      <c r="B74" s="251" t="s">
        <v>166</v>
      </c>
      <c r="C74" s="251" t="s">
        <v>392</v>
      </c>
      <c r="D74" s="237">
        <f>SUM(E74,M74)</f>
        <v>5000</v>
      </c>
      <c r="E74" s="237">
        <f>SUM(F74:L74)</f>
        <v>5000</v>
      </c>
      <c r="F74" s="237"/>
      <c r="G74" s="237">
        <v>5000</v>
      </c>
      <c r="H74" s="237"/>
      <c r="I74" s="237"/>
      <c r="J74" s="237"/>
      <c r="K74" s="237"/>
      <c r="L74" s="237"/>
      <c r="M74" s="237">
        <f t="shared" si="0"/>
        <v>0</v>
      </c>
      <c r="N74" s="238"/>
      <c r="O74" s="238"/>
      <c r="P74" s="238"/>
      <c r="Q74" s="238"/>
    </row>
    <row r="75" spans="1:17" ht="19.5" customHeight="1">
      <c r="A75" s="376"/>
      <c r="B75" s="246">
        <v>900</v>
      </c>
      <c r="C75" s="246">
        <v>90095</v>
      </c>
      <c r="D75" s="237">
        <f>SUM(E75,M75)</f>
        <v>43060</v>
      </c>
      <c r="E75" s="237">
        <f>SUM(F75:L75)</f>
        <v>43060</v>
      </c>
      <c r="F75" s="259"/>
      <c r="G75" s="260">
        <v>43060</v>
      </c>
      <c r="H75" s="261"/>
      <c r="I75" s="261"/>
      <c r="J75" s="261"/>
      <c r="K75" s="261"/>
      <c r="L75" s="261"/>
      <c r="M75" s="237">
        <f t="shared" si="0"/>
        <v>0</v>
      </c>
      <c r="N75" s="261"/>
      <c r="O75" s="261"/>
      <c r="P75" s="261"/>
      <c r="Q75" s="261"/>
    </row>
    <row r="76" spans="1:17" ht="12.75">
      <c r="A76" s="258" t="s">
        <v>432</v>
      </c>
      <c r="B76" s="262"/>
      <c r="C76" s="262"/>
      <c r="D76" s="263">
        <f>SUM(D74:D75)</f>
        <v>48060</v>
      </c>
      <c r="E76" s="263">
        <f>SUM(E74:E75)</f>
        <v>48060</v>
      </c>
      <c r="F76" s="263"/>
      <c r="G76" s="263">
        <f>SUM(G74:G75)</f>
        <v>48060</v>
      </c>
      <c r="H76" s="264"/>
      <c r="I76" s="264"/>
      <c r="J76" s="264"/>
      <c r="K76" s="264"/>
      <c r="L76" s="264"/>
      <c r="M76" s="237">
        <f t="shared" si="0"/>
        <v>0</v>
      </c>
      <c r="N76" s="261"/>
      <c r="O76" s="261"/>
      <c r="P76" s="261"/>
      <c r="Q76" s="261"/>
    </row>
    <row r="77" spans="1:17" ht="60" customHeight="1">
      <c r="A77" s="186" t="s">
        <v>3</v>
      </c>
      <c r="B77" s="235">
        <v>710</v>
      </c>
      <c r="C77" s="252">
        <v>71014</v>
      </c>
      <c r="D77" s="237">
        <f>SUM(E77,M77)</f>
        <v>308082</v>
      </c>
      <c r="E77" s="237">
        <f>SUM(F77:L77)</f>
        <v>208082</v>
      </c>
      <c r="F77" s="237"/>
      <c r="G77" s="237">
        <v>208082</v>
      </c>
      <c r="H77" s="237"/>
      <c r="I77" s="237"/>
      <c r="J77" s="237"/>
      <c r="K77" s="237"/>
      <c r="L77" s="237"/>
      <c r="M77" s="237">
        <f t="shared" si="0"/>
        <v>100000</v>
      </c>
      <c r="N77" s="237">
        <v>100000</v>
      </c>
      <c r="O77" s="237"/>
      <c r="P77" s="237"/>
      <c r="Q77" s="237"/>
    </row>
    <row r="78" spans="1:17" ht="12.75">
      <c r="A78" s="258" t="s">
        <v>432</v>
      </c>
      <c r="B78" s="265"/>
      <c r="C78" s="265"/>
      <c r="D78" s="266">
        <f>SUM(D77)</f>
        <v>308082</v>
      </c>
      <c r="E78" s="266">
        <f>SUM(E77)</f>
        <v>208082</v>
      </c>
      <c r="F78" s="266"/>
      <c r="G78" s="266">
        <f>SUM(G77)</f>
        <v>208082</v>
      </c>
      <c r="H78" s="266"/>
      <c r="I78" s="266"/>
      <c r="J78" s="266"/>
      <c r="K78" s="266"/>
      <c r="L78" s="266"/>
      <c r="M78" s="238">
        <f t="shared" si="0"/>
        <v>100000</v>
      </c>
      <c r="N78" s="266">
        <f>SUM(N77)</f>
        <v>100000</v>
      </c>
      <c r="O78" s="261"/>
      <c r="P78" s="261"/>
      <c r="Q78" s="261"/>
    </row>
    <row r="79" spans="1:17" ht="12.75">
      <c r="A79" s="411" t="s">
        <v>4</v>
      </c>
      <c r="B79" s="246">
        <v>754</v>
      </c>
      <c r="C79" s="246">
        <v>75404</v>
      </c>
      <c r="D79" s="260">
        <f>SUM(E79,M79)</f>
        <v>4000</v>
      </c>
      <c r="E79" s="260">
        <f>SUM(F79:L79)</f>
        <v>4000</v>
      </c>
      <c r="F79" s="266"/>
      <c r="G79" s="266"/>
      <c r="H79" s="260">
        <v>4000</v>
      </c>
      <c r="I79" s="266"/>
      <c r="J79" s="266"/>
      <c r="K79" s="266"/>
      <c r="L79" s="266"/>
      <c r="M79" s="238"/>
      <c r="N79" s="266"/>
      <c r="O79" s="261"/>
      <c r="P79" s="261"/>
      <c r="Q79" s="261"/>
    </row>
    <row r="80" spans="1:17" ht="21" customHeight="1">
      <c r="A80" s="412"/>
      <c r="B80" s="235">
        <v>754</v>
      </c>
      <c r="C80" s="246">
        <v>75412</v>
      </c>
      <c r="D80" s="48">
        <f>SUM(E80,M80)</f>
        <v>1134800</v>
      </c>
      <c r="E80" s="48">
        <f>SUM(F80:L80)</f>
        <v>530800</v>
      </c>
      <c r="F80" s="48">
        <v>48400</v>
      </c>
      <c r="G80" s="48">
        <v>52400</v>
      </c>
      <c r="H80" s="48">
        <v>425000</v>
      </c>
      <c r="I80" s="48">
        <v>5000</v>
      </c>
      <c r="J80" s="48"/>
      <c r="K80" s="48"/>
      <c r="L80" s="48"/>
      <c r="M80" s="237">
        <f t="shared" si="0"/>
        <v>604000</v>
      </c>
      <c r="N80" s="48">
        <v>604000</v>
      </c>
      <c r="O80" s="48"/>
      <c r="P80" s="48"/>
      <c r="Q80" s="48"/>
    </row>
    <row r="81" spans="1:17" ht="34.5" customHeight="1">
      <c r="A81" s="413"/>
      <c r="B81" s="235">
        <v>754</v>
      </c>
      <c r="C81" s="246">
        <v>75414</v>
      </c>
      <c r="D81" s="237">
        <f>SUM(E81,M81)</f>
        <v>19000</v>
      </c>
      <c r="E81" s="237">
        <f>SUM(F81:L81)</f>
        <v>19000</v>
      </c>
      <c r="F81" s="237">
        <v>1200</v>
      </c>
      <c r="G81" s="237">
        <v>17500</v>
      </c>
      <c r="H81" s="237"/>
      <c r="I81" s="237">
        <v>300</v>
      </c>
      <c r="J81" s="237"/>
      <c r="K81" s="237"/>
      <c r="L81" s="237"/>
      <c r="M81" s="237">
        <f aca="true" t="shared" si="10" ref="M81:M147">SUM(N81,P81,Q81)</f>
        <v>0</v>
      </c>
      <c r="N81" s="237"/>
      <c r="O81" s="238"/>
      <c r="P81" s="238"/>
      <c r="Q81" s="238"/>
    </row>
    <row r="82" spans="1:17" ht="14.25" customHeight="1">
      <c r="A82" s="149" t="s">
        <v>432</v>
      </c>
      <c r="B82" s="149"/>
      <c r="C82" s="149"/>
      <c r="D82" s="238">
        <f aca="true" t="shared" si="11" ref="D82:I82">SUM(D79:D81)</f>
        <v>1157800</v>
      </c>
      <c r="E82" s="238">
        <f t="shared" si="11"/>
        <v>553800</v>
      </c>
      <c r="F82" s="238">
        <f t="shared" si="11"/>
        <v>49600</v>
      </c>
      <c r="G82" s="238">
        <f t="shared" si="11"/>
        <v>69900</v>
      </c>
      <c r="H82" s="238">
        <f t="shared" si="11"/>
        <v>429000</v>
      </c>
      <c r="I82" s="238">
        <f t="shared" si="11"/>
        <v>5300</v>
      </c>
      <c r="J82" s="238"/>
      <c r="K82" s="238"/>
      <c r="L82" s="238"/>
      <c r="M82" s="238">
        <f t="shared" si="10"/>
        <v>604000</v>
      </c>
      <c r="N82" s="238">
        <f>SUM(N80:N81)</f>
        <v>604000</v>
      </c>
      <c r="O82" s="149"/>
      <c r="P82" s="149"/>
      <c r="Q82" s="149"/>
    </row>
    <row r="83" spans="1:17" ht="12.75">
      <c r="A83" s="420" t="s">
        <v>5</v>
      </c>
      <c r="B83" s="235">
        <v>600</v>
      </c>
      <c r="C83" s="235">
        <v>60014</v>
      </c>
      <c r="D83" s="237">
        <f aca="true" t="shared" si="12" ref="D83:D93">SUM(E83,M83)</f>
        <v>1854100</v>
      </c>
      <c r="E83" s="237">
        <f aca="true" t="shared" si="13" ref="E83:E95">SUM(F83:L83)</f>
        <v>0</v>
      </c>
      <c r="F83" s="237"/>
      <c r="G83" s="237"/>
      <c r="H83" s="237"/>
      <c r="I83" s="237"/>
      <c r="J83" s="237"/>
      <c r="K83" s="237"/>
      <c r="L83" s="237"/>
      <c r="M83" s="237">
        <f t="shared" si="10"/>
        <v>1854100</v>
      </c>
      <c r="N83" s="237">
        <v>1854100</v>
      </c>
      <c r="O83" s="238"/>
      <c r="P83" s="238"/>
      <c r="Q83" s="238"/>
    </row>
    <row r="84" spans="1:17" ht="12.75">
      <c r="A84" s="421"/>
      <c r="B84" s="235">
        <v>600</v>
      </c>
      <c r="C84" s="235">
        <v>60016</v>
      </c>
      <c r="D84" s="237">
        <f t="shared" si="12"/>
        <v>4929740</v>
      </c>
      <c r="E84" s="237">
        <f t="shared" si="13"/>
        <v>3980000</v>
      </c>
      <c r="F84" s="237"/>
      <c r="G84" s="237">
        <v>3980000</v>
      </c>
      <c r="H84" s="237"/>
      <c r="I84" s="237"/>
      <c r="J84" s="237"/>
      <c r="K84" s="237"/>
      <c r="L84" s="237"/>
      <c r="M84" s="237">
        <f t="shared" si="10"/>
        <v>949740</v>
      </c>
      <c r="N84" s="237">
        <v>949740</v>
      </c>
      <c r="O84" s="238"/>
      <c r="P84" s="238"/>
      <c r="Q84" s="238"/>
    </row>
    <row r="85" spans="1:17" ht="12.75">
      <c r="A85" s="421"/>
      <c r="B85" s="235">
        <v>754</v>
      </c>
      <c r="C85" s="235">
        <v>75412</v>
      </c>
      <c r="D85" s="237">
        <f>SUM(E85,M85)</f>
        <v>70000</v>
      </c>
      <c r="E85" s="237">
        <v>0</v>
      </c>
      <c r="F85" s="237"/>
      <c r="G85" s="237"/>
      <c r="H85" s="237"/>
      <c r="I85" s="237"/>
      <c r="J85" s="237"/>
      <c r="K85" s="237"/>
      <c r="L85" s="237"/>
      <c r="M85" s="237">
        <f t="shared" si="10"/>
        <v>70000</v>
      </c>
      <c r="N85" s="237">
        <v>70000</v>
      </c>
      <c r="O85" s="238"/>
      <c r="P85" s="238"/>
      <c r="Q85" s="238"/>
    </row>
    <row r="86" spans="1:17" ht="12.75">
      <c r="A86" s="421"/>
      <c r="B86" s="235">
        <v>801</v>
      </c>
      <c r="C86" s="251" t="s">
        <v>439</v>
      </c>
      <c r="D86" s="237">
        <f t="shared" si="12"/>
        <v>3716200</v>
      </c>
      <c r="E86" s="237">
        <f t="shared" si="13"/>
        <v>0</v>
      </c>
      <c r="F86" s="253"/>
      <c r="G86" s="237"/>
      <c r="H86" s="237"/>
      <c r="I86" s="237"/>
      <c r="J86" s="237"/>
      <c r="K86" s="237"/>
      <c r="L86" s="237"/>
      <c r="M86" s="237">
        <f t="shared" si="10"/>
        <v>3716200</v>
      </c>
      <c r="N86" s="237">
        <v>3716200</v>
      </c>
      <c r="O86" s="238"/>
      <c r="P86" s="238"/>
      <c r="Q86" s="238"/>
    </row>
    <row r="87" spans="1:17" ht="12.75">
      <c r="A87" s="421"/>
      <c r="B87" s="235">
        <v>801</v>
      </c>
      <c r="C87" s="251" t="s">
        <v>550</v>
      </c>
      <c r="D87" s="237">
        <f t="shared" si="12"/>
        <v>15000</v>
      </c>
      <c r="E87" s="237">
        <f t="shared" si="13"/>
        <v>0</v>
      </c>
      <c r="F87" s="253"/>
      <c r="G87" s="237"/>
      <c r="H87" s="237"/>
      <c r="I87" s="237"/>
      <c r="J87" s="237"/>
      <c r="K87" s="237"/>
      <c r="L87" s="237"/>
      <c r="M87" s="237">
        <f t="shared" si="10"/>
        <v>15000</v>
      </c>
      <c r="N87" s="237">
        <v>15000</v>
      </c>
      <c r="O87" s="238"/>
      <c r="P87" s="238"/>
      <c r="Q87" s="238"/>
    </row>
    <row r="88" spans="1:17" ht="12.75">
      <c r="A88" s="421"/>
      <c r="B88" s="235">
        <v>801</v>
      </c>
      <c r="C88" s="251" t="s">
        <v>551</v>
      </c>
      <c r="D88" s="237">
        <f t="shared" si="12"/>
        <v>85000</v>
      </c>
      <c r="E88" s="237">
        <f t="shared" si="13"/>
        <v>0</v>
      </c>
      <c r="F88" s="253"/>
      <c r="G88" s="237"/>
      <c r="H88" s="237"/>
      <c r="I88" s="237"/>
      <c r="J88" s="237"/>
      <c r="K88" s="237"/>
      <c r="L88" s="237"/>
      <c r="M88" s="237">
        <f t="shared" si="10"/>
        <v>85000</v>
      </c>
      <c r="N88" s="237">
        <v>85000</v>
      </c>
      <c r="O88" s="238"/>
      <c r="P88" s="238"/>
      <c r="Q88" s="238"/>
    </row>
    <row r="89" spans="1:17" ht="12.75">
      <c r="A89" s="421"/>
      <c r="B89" s="235">
        <v>852</v>
      </c>
      <c r="C89" s="235">
        <v>85202</v>
      </c>
      <c r="D89" s="237">
        <f t="shared" si="12"/>
        <v>5160000</v>
      </c>
      <c r="E89" s="237">
        <f t="shared" si="13"/>
        <v>0</v>
      </c>
      <c r="F89" s="237"/>
      <c r="G89" s="237"/>
      <c r="H89" s="237"/>
      <c r="I89" s="237"/>
      <c r="J89" s="237"/>
      <c r="K89" s="237"/>
      <c r="L89" s="237"/>
      <c r="M89" s="237">
        <f t="shared" si="10"/>
        <v>5160000</v>
      </c>
      <c r="N89" s="237">
        <v>5160000</v>
      </c>
      <c r="O89" s="238"/>
      <c r="P89" s="238"/>
      <c r="Q89" s="238"/>
    </row>
    <row r="90" spans="1:17" ht="12.75">
      <c r="A90" s="421"/>
      <c r="B90" s="235">
        <v>900</v>
      </c>
      <c r="C90" s="235">
        <v>90001</v>
      </c>
      <c r="D90" s="48">
        <f t="shared" si="12"/>
        <v>155000</v>
      </c>
      <c r="E90" s="48">
        <f t="shared" si="13"/>
        <v>5000</v>
      </c>
      <c r="F90" s="48"/>
      <c r="G90" s="48">
        <v>5000</v>
      </c>
      <c r="H90" s="48"/>
      <c r="I90" s="48"/>
      <c r="J90" s="48"/>
      <c r="K90" s="48"/>
      <c r="L90" s="48"/>
      <c r="M90" s="237">
        <f t="shared" si="10"/>
        <v>150000</v>
      </c>
      <c r="N90" s="48">
        <v>150000</v>
      </c>
      <c r="O90" s="48"/>
      <c r="P90" s="48"/>
      <c r="Q90" s="238"/>
    </row>
    <row r="91" spans="1:17" ht="12.75">
      <c r="A91" s="421"/>
      <c r="B91" s="235">
        <v>900</v>
      </c>
      <c r="C91" s="235">
        <v>90003</v>
      </c>
      <c r="D91" s="48">
        <f t="shared" si="12"/>
        <v>2069850</v>
      </c>
      <c r="E91" s="48">
        <f t="shared" si="13"/>
        <v>2069850</v>
      </c>
      <c r="F91" s="48"/>
      <c r="G91" s="48">
        <v>2069850</v>
      </c>
      <c r="H91" s="48"/>
      <c r="I91" s="48"/>
      <c r="J91" s="48"/>
      <c r="K91" s="48"/>
      <c r="L91" s="48"/>
      <c r="M91" s="237">
        <f t="shared" si="10"/>
        <v>0</v>
      </c>
      <c r="N91" s="48"/>
      <c r="O91" s="48"/>
      <c r="P91" s="48"/>
      <c r="Q91" s="48"/>
    </row>
    <row r="92" spans="1:17" ht="12.75">
      <c r="A92" s="421"/>
      <c r="B92" s="235">
        <v>900</v>
      </c>
      <c r="C92" s="235">
        <v>90004</v>
      </c>
      <c r="D92" s="48">
        <f t="shared" si="12"/>
        <v>1171134</v>
      </c>
      <c r="E92" s="48">
        <f t="shared" si="13"/>
        <v>562000</v>
      </c>
      <c r="F92" s="48"/>
      <c r="G92" s="48">
        <v>562000</v>
      </c>
      <c r="H92" s="48"/>
      <c r="I92" s="48"/>
      <c r="J92" s="48"/>
      <c r="K92" s="48"/>
      <c r="L92" s="48"/>
      <c r="M92" s="237">
        <f t="shared" si="10"/>
        <v>609134</v>
      </c>
      <c r="N92" s="48">
        <v>609134</v>
      </c>
      <c r="O92" s="48">
        <v>509662</v>
      </c>
      <c r="P92" s="48"/>
      <c r="Q92" s="48"/>
    </row>
    <row r="93" spans="1:17" ht="12.75">
      <c r="A93" s="421"/>
      <c r="B93" s="235">
        <v>900</v>
      </c>
      <c r="C93" s="235">
        <v>90015</v>
      </c>
      <c r="D93" s="237">
        <f t="shared" si="12"/>
        <v>1623011</v>
      </c>
      <c r="E93" s="237">
        <f t="shared" si="13"/>
        <v>1465411</v>
      </c>
      <c r="F93" s="237"/>
      <c r="G93" s="237">
        <v>1465411</v>
      </c>
      <c r="H93" s="238"/>
      <c r="I93" s="238"/>
      <c r="J93" s="238"/>
      <c r="K93" s="238"/>
      <c r="L93" s="238"/>
      <c r="M93" s="237">
        <f t="shared" si="10"/>
        <v>157600</v>
      </c>
      <c r="N93" s="237">
        <v>157600</v>
      </c>
      <c r="O93" s="238"/>
      <c r="P93" s="238"/>
      <c r="Q93" s="238"/>
    </row>
    <row r="94" spans="1:17" ht="12.75">
      <c r="A94" s="421"/>
      <c r="B94" s="235">
        <v>900</v>
      </c>
      <c r="C94" s="267">
        <v>90095</v>
      </c>
      <c r="D94" s="237">
        <f>SUM(E94,M94)</f>
        <v>85530</v>
      </c>
      <c r="E94" s="237">
        <f t="shared" si="13"/>
        <v>65530</v>
      </c>
      <c r="F94" s="237"/>
      <c r="G94" s="237">
        <v>65530</v>
      </c>
      <c r="H94" s="238"/>
      <c r="I94" s="238"/>
      <c r="J94" s="238"/>
      <c r="K94" s="238"/>
      <c r="L94" s="238"/>
      <c r="M94" s="237">
        <f t="shared" si="10"/>
        <v>20000</v>
      </c>
      <c r="N94" s="237">
        <v>20000</v>
      </c>
      <c r="O94" s="238"/>
      <c r="P94" s="238"/>
      <c r="Q94" s="238"/>
    </row>
    <row r="95" spans="1:17" ht="12.75">
      <c r="A95" s="422"/>
      <c r="B95" s="235">
        <v>926</v>
      </c>
      <c r="C95" s="267">
        <v>92601</v>
      </c>
      <c r="D95" s="237">
        <f>SUM(E95,M95)</f>
        <v>1034876</v>
      </c>
      <c r="E95" s="237">
        <f t="shared" si="13"/>
        <v>0</v>
      </c>
      <c r="F95" s="237"/>
      <c r="G95" s="237"/>
      <c r="H95" s="238"/>
      <c r="I95" s="238"/>
      <c r="J95" s="238"/>
      <c r="K95" s="238"/>
      <c r="L95" s="238"/>
      <c r="M95" s="237">
        <f t="shared" si="10"/>
        <v>1034876</v>
      </c>
      <c r="N95" s="237">
        <v>1034876</v>
      </c>
      <c r="O95" s="237">
        <v>310000</v>
      </c>
      <c r="P95" s="238"/>
      <c r="Q95" s="238"/>
    </row>
    <row r="96" spans="1:17" ht="12.75">
      <c r="A96" s="258" t="s">
        <v>432</v>
      </c>
      <c r="B96" s="149"/>
      <c r="C96" s="149"/>
      <c r="D96" s="238">
        <f>SUM(D83:D95)</f>
        <v>21969441</v>
      </c>
      <c r="E96" s="238">
        <f>SUM(E83:E94)</f>
        <v>8147791</v>
      </c>
      <c r="F96" s="238"/>
      <c r="G96" s="238">
        <f>SUM(G83:G94)</f>
        <v>8147791</v>
      </c>
      <c r="H96" s="238"/>
      <c r="I96" s="238"/>
      <c r="J96" s="238"/>
      <c r="K96" s="238"/>
      <c r="L96" s="238"/>
      <c r="M96" s="238">
        <f t="shared" si="10"/>
        <v>13821650</v>
      </c>
      <c r="N96" s="238">
        <f>SUM(N83:N95)</f>
        <v>13821650</v>
      </c>
      <c r="O96" s="238">
        <f>SUM(O83:O95)</f>
        <v>819662</v>
      </c>
      <c r="P96" s="238"/>
      <c r="Q96" s="238"/>
    </row>
    <row r="97" spans="1:17" ht="25.5">
      <c r="A97" s="258" t="s">
        <v>440</v>
      </c>
      <c r="B97" s="149"/>
      <c r="C97" s="149"/>
      <c r="D97" s="238">
        <f aca="true" t="shared" si="14" ref="D97:I97">SUM(D14+D20+D31+D42+D45+D53+D58+D62+D65+D71+D73+D76+D78+D82+D96)</f>
        <v>59978957</v>
      </c>
      <c r="E97" s="238">
        <f t="shared" si="14"/>
        <v>37064214</v>
      </c>
      <c r="F97" s="238">
        <f t="shared" si="14"/>
        <v>7216678</v>
      </c>
      <c r="G97" s="238">
        <f t="shared" si="14"/>
        <v>12783610</v>
      </c>
      <c r="H97" s="238">
        <f t="shared" si="14"/>
        <v>7086400</v>
      </c>
      <c r="I97" s="238">
        <f t="shared" si="14"/>
        <v>9307526</v>
      </c>
      <c r="J97" s="238"/>
      <c r="K97" s="238"/>
      <c r="L97" s="238">
        <f>SUM(L14+L20+L31+L42+L45+L53+L58+L62+L65+L71+L73+L76+L78+L82+L96)</f>
        <v>670000</v>
      </c>
      <c r="M97" s="238">
        <f>SUM(M14+M20+M31+M42+M45+M53+M58+M62+M65+M71+M73+M76+M78+M82+M96)</f>
        <v>22914743</v>
      </c>
      <c r="N97" s="238">
        <f>SUM(N14+N20+N31+N42+N45+N53+N58+N62+N65+N71+N73+N76+N78+N82+N96)</f>
        <v>19890743</v>
      </c>
      <c r="O97" s="238">
        <f>SUM(O14+O20+O31+O42+O45+O53+O58+O62+O65+O71+O73+O76+O78+O82+O96)</f>
        <v>5010630</v>
      </c>
      <c r="P97" s="238"/>
      <c r="Q97" s="238"/>
    </row>
    <row r="98" spans="1:17" ht="12.75">
      <c r="A98" s="177" t="s">
        <v>403</v>
      </c>
      <c r="B98" s="235">
        <v>754</v>
      </c>
      <c r="C98" s="267">
        <v>75416</v>
      </c>
      <c r="D98" s="48">
        <f>SUM(E98,M98)</f>
        <v>1661013</v>
      </c>
      <c r="E98" s="48">
        <f>SUM(F98:L98)</f>
        <v>1661013</v>
      </c>
      <c r="F98" s="48">
        <v>1372424</v>
      </c>
      <c r="G98" s="48">
        <v>230369</v>
      </c>
      <c r="H98" s="48"/>
      <c r="I98" s="48">
        <v>58220</v>
      </c>
      <c r="J98" s="48"/>
      <c r="K98" s="48"/>
      <c r="L98" s="48"/>
      <c r="M98" s="237">
        <f t="shared" si="10"/>
        <v>0</v>
      </c>
      <c r="N98" s="48"/>
      <c r="O98" s="48"/>
      <c r="P98" s="48"/>
      <c r="Q98" s="48"/>
    </row>
    <row r="99" spans="1:17" ht="12.75">
      <c r="A99" s="258" t="s">
        <v>432</v>
      </c>
      <c r="B99" s="149"/>
      <c r="C99" s="249"/>
      <c r="D99" s="238">
        <f>SUM(D98)</f>
        <v>1661013</v>
      </c>
      <c r="E99" s="238">
        <f>SUM(E98)</f>
        <v>1661013</v>
      </c>
      <c r="F99" s="238">
        <f>SUM(F98)</f>
        <v>1372424</v>
      </c>
      <c r="G99" s="238">
        <f>SUM(G98)</f>
        <v>230369</v>
      </c>
      <c r="H99" s="238"/>
      <c r="I99" s="238">
        <f>SUM(I98)</f>
        <v>58220</v>
      </c>
      <c r="J99" s="238"/>
      <c r="K99" s="238"/>
      <c r="L99" s="238"/>
      <c r="M99" s="237">
        <f t="shared" si="10"/>
        <v>0</v>
      </c>
      <c r="N99" s="48"/>
      <c r="O99" s="48"/>
      <c r="P99" s="48"/>
      <c r="Q99" s="48"/>
    </row>
    <row r="100" spans="1:17" ht="12.75">
      <c r="A100" s="376" t="s">
        <v>441</v>
      </c>
      <c r="B100" s="45">
        <v>700</v>
      </c>
      <c r="C100" s="233">
        <v>70004</v>
      </c>
      <c r="D100" s="48">
        <f aca="true" t="shared" si="15" ref="D100:D288">SUM(E100,M100)</f>
        <v>4393539</v>
      </c>
      <c r="E100" s="48">
        <f aca="true" t="shared" si="16" ref="E100:E290">SUM(F100:L100)</f>
        <v>4363539</v>
      </c>
      <c r="F100" s="48">
        <v>930004</v>
      </c>
      <c r="G100" s="48">
        <v>3428695</v>
      </c>
      <c r="H100" s="48"/>
      <c r="I100" s="48">
        <v>4840</v>
      </c>
      <c r="J100" s="48"/>
      <c r="K100" s="48"/>
      <c r="L100" s="48"/>
      <c r="M100" s="237">
        <f t="shared" si="10"/>
        <v>30000</v>
      </c>
      <c r="N100" s="48">
        <v>30000</v>
      </c>
      <c r="O100" s="48"/>
      <c r="P100" s="48"/>
      <c r="Q100" s="48"/>
    </row>
    <row r="101" spans="1:17" ht="12.75">
      <c r="A101" s="376"/>
      <c r="B101" s="45">
        <v>710</v>
      </c>
      <c r="C101" s="233">
        <v>71035</v>
      </c>
      <c r="D101" s="48">
        <f t="shared" si="15"/>
        <v>137600</v>
      </c>
      <c r="E101" s="48">
        <f t="shared" si="16"/>
        <v>137600</v>
      </c>
      <c r="F101" s="48">
        <v>67000</v>
      </c>
      <c r="G101" s="48">
        <v>70600</v>
      </c>
      <c r="H101" s="48"/>
      <c r="I101" s="48"/>
      <c r="J101" s="48"/>
      <c r="K101" s="48"/>
      <c r="L101" s="48"/>
      <c r="M101" s="237">
        <f t="shared" si="10"/>
        <v>0</v>
      </c>
      <c r="N101" s="48"/>
      <c r="O101" s="48"/>
      <c r="P101" s="48"/>
      <c r="Q101" s="48"/>
    </row>
    <row r="102" spans="1:17" ht="12.75">
      <c r="A102" s="376"/>
      <c r="B102" s="233">
        <v>900</v>
      </c>
      <c r="C102" s="45">
        <v>90002</v>
      </c>
      <c r="D102" s="48">
        <f t="shared" si="15"/>
        <v>1594459</v>
      </c>
      <c r="E102" s="48">
        <f t="shared" si="16"/>
        <v>65961</v>
      </c>
      <c r="F102" s="48">
        <v>20496</v>
      </c>
      <c r="G102" s="48">
        <v>45465</v>
      </c>
      <c r="H102" s="48"/>
      <c r="I102" s="48"/>
      <c r="J102" s="48"/>
      <c r="K102" s="48"/>
      <c r="L102" s="48"/>
      <c r="M102" s="237">
        <f t="shared" si="10"/>
        <v>1528498</v>
      </c>
      <c r="N102" s="48">
        <v>1528498</v>
      </c>
      <c r="O102" s="48">
        <v>1299222</v>
      </c>
      <c r="P102" s="48"/>
      <c r="Q102" s="48"/>
    </row>
    <row r="103" spans="1:17" ht="12.75">
      <c r="A103" s="376"/>
      <c r="B103" s="233">
        <v>900</v>
      </c>
      <c r="C103" s="45">
        <v>90095</v>
      </c>
      <c r="D103" s="48">
        <f t="shared" si="15"/>
        <v>185260</v>
      </c>
      <c r="E103" s="48">
        <f t="shared" si="16"/>
        <v>185260</v>
      </c>
      <c r="F103" s="48"/>
      <c r="G103" s="48">
        <v>185260</v>
      </c>
      <c r="H103" s="48"/>
      <c r="I103" s="48"/>
      <c r="J103" s="48"/>
      <c r="K103" s="48"/>
      <c r="L103" s="48"/>
      <c r="M103" s="237">
        <f t="shared" si="10"/>
        <v>0</v>
      </c>
      <c r="N103" s="48"/>
      <c r="O103" s="48"/>
      <c r="P103" s="48"/>
      <c r="Q103" s="48"/>
    </row>
    <row r="104" spans="1:17" ht="12.75">
      <c r="A104" s="258" t="s">
        <v>432</v>
      </c>
      <c r="B104" s="249"/>
      <c r="C104" s="149"/>
      <c r="D104" s="238">
        <f>SUM(D100:D103)</f>
        <v>6310858</v>
      </c>
      <c r="E104" s="238">
        <f aca="true" t="shared" si="17" ref="E104:O104">SUM(E100:E103)</f>
        <v>4752360</v>
      </c>
      <c r="F104" s="238">
        <f t="shared" si="17"/>
        <v>1017500</v>
      </c>
      <c r="G104" s="238">
        <f t="shared" si="17"/>
        <v>3730020</v>
      </c>
      <c r="H104" s="238"/>
      <c r="I104" s="238">
        <f t="shared" si="17"/>
        <v>4840</v>
      </c>
      <c r="J104" s="238"/>
      <c r="K104" s="238"/>
      <c r="L104" s="238"/>
      <c r="M104" s="238">
        <f t="shared" si="10"/>
        <v>1558498</v>
      </c>
      <c r="N104" s="238">
        <f t="shared" si="17"/>
        <v>1558498</v>
      </c>
      <c r="O104" s="238">
        <f t="shared" si="17"/>
        <v>1299222</v>
      </c>
      <c r="P104" s="48"/>
      <c r="Q104" s="48"/>
    </row>
    <row r="105" spans="1:17" ht="22.5">
      <c r="A105" s="177" t="s">
        <v>442</v>
      </c>
      <c r="B105" s="233">
        <v>926</v>
      </c>
      <c r="C105" s="45">
        <v>92604</v>
      </c>
      <c r="D105" s="48">
        <f t="shared" si="15"/>
        <v>4675000</v>
      </c>
      <c r="E105" s="48">
        <f t="shared" si="16"/>
        <v>4675000</v>
      </c>
      <c r="F105" s="48">
        <v>1951280</v>
      </c>
      <c r="G105" s="48">
        <v>2714220</v>
      </c>
      <c r="H105" s="48"/>
      <c r="I105" s="48">
        <v>9500</v>
      </c>
      <c r="J105" s="48"/>
      <c r="K105" s="48"/>
      <c r="L105" s="48"/>
      <c r="M105" s="237">
        <f t="shared" si="10"/>
        <v>0</v>
      </c>
      <c r="N105" s="48"/>
      <c r="O105" s="48"/>
      <c r="P105" s="48"/>
      <c r="Q105" s="48"/>
    </row>
    <row r="106" spans="1:17" ht="12.75">
      <c r="A106" s="258" t="s">
        <v>432</v>
      </c>
      <c r="B106" s="249"/>
      <c r="C106" s="149"/>
      <c r="D106" s="238">
        <f>SUM(D105)</f>
        <v>4675000</v>
      </c>
      <c r="E106" s="238">
        <f>SUM(E105)</f>
        <v>4675000</v>
      </c>
      <c r="F106" s="238">
        <f>SUM(F105)</f>
        <v>1951280</v>
      </c>
      <c r="G106" s="238">
        <f>SUM(G105)</f>
        <v>2714220</v>
      </c>
      <c r="H106" s="238"/>
      <c r="I106" s="238">
        <f>SUM(I105)</f>
        <v>9500</v>
      </c>
      <c r="J106" s="238"/>
      <c r="K106" s="238"/>
      <c r="L106" s="238"/>
      <c r="M106" s="237">
        <f t="shared" si="10"/>
        <v>0</v>
      </c>
      <c r="N106" s="48"/>
      <c r="O106" s="48"/>
      <c r="P106" s="48"/>
      <c r="Q106" s="48"/>
    </row>
    <row r="107" spans="1:17" ht="12.75">
      <c r="A107" s="376" t="s">
        <v>328</v>
      </c>
      <c r="B107" s="45">
        <v>851</v>
      </c>
      <c r="C107" s="45">
        <v>85154</v>
      </c>
      <c r="D107" s="48">
        <f aca="true" t="shared" si="18" ref="D107:D116">SUM(E107,M107)</f>
        <v>238500</v>
      </c>
      <c r="E107" s="48">
        <f aca="true" t="shared" si="19" ref="E107:E116">SUM(F107:L107)</f>
        <v>238500</v>
      </c>
      <c r="F107" s="48">
        <v>171842</v>
      </c>
      <c r="G107" s="48">
        <v>66258</v>
      </c>
      <c r="H107" s="48"/>
      <c r="I107" s="48">
        <v>400</v>
      </c>
      <c r="J107" s="48"/>
      <c r="K107" s="48"/>
      <c r="L107" s="48"/>
      <c r="M107" s="237">
        <f t="shared" si="10"/>
        <v>0</v>
      </c>
      <c r="N107" s="48"/>
      <c r="O107" s="48"/>
      <c r="P107" s="48"/>
      <c r="Q107" s="48"/>
    </row>
    <row r="108" spans="1:17" ht="12.75">
      <c r="A108" s="369"/>
      <c r="B108" s="235">
        <v>851</v>
      </c>
      <c r="C108" s="235">
        <v>85195</v>
      </c>
      <c r="D108" s="48">
        <f t="shared" si="18"/>
        <v>1024</v>
      </c>
      <c r="E108" s="48">
        <f t="shared" si="19"/>
        <v>1024</v>
      </c>
      <c r="F108" s="237"/>
      <c r="G108" s="237">
        <v>1024</v>
      </c>
      <c r="H108" s="237"/>
      <c r="I108" s="237"/>
      <c r="J108" s="237"/>
      <c r="K108" s="238"/>
      <c r="L108" s="238"/>
      <c r="M108" s="237">
        <f t="shared" si="10"/>
        <v>0</v>
      </c>
      <c r="N108" s="48"/>
      <c r="O108" s="48"/>
      <c r="P108" s="48"/>
      <c r="Q108" s="48"/>
    </row>
    <row r="109" spans="1:17" ht="12.75">
      <c r="A109" s="369"/>
      <c r="B109" s="45">
        <v>852</v>
      </c>
      <c r="C109" s="45">
        <v>85202</v>
      </c>
      <c r="D109" s="48">
        <f t="shared" si="18"/>
        <v>1258189</v>
      </c>
      <c r="E109" s="48">
        <f t="shared" si="19"/>
        <v>1258189</v>
      </c>
      <c r="F109" s="48">
        <v>451593</v>
      </c>
      <c r="G109" s="48">
        <v>803996</v>
      </c>
      <c r="H109" s="48"/>
      <c r="I109" s="48">
        <v>2600</v>
      </c>
      <c r="J109" s="48"/>
      <c r="K109" s="48"/>
      <c r="L109" s="48"/>
      <c r="M109" s="237">
        <f t="shared" si="10"/>
        <v>0</v>
      </c>
      <c r="N109" s="48"/>
      <c r="O109" s="48"/>
      <c r="P109" s="48"/>
      <c r="Q109" s="48"/>
    </row>
    <row r="110" spans="1:17" ht="12.75">
      <c r="A110" s="369"/>
      <c r="B110" s="45">
        <v>852</v>
      </c>
      <c r="C110" s="45">
        <v>85203</v>
      </c>
      <c r="D110" s="48">
        <f t="shared" si="18"/>
        <v>955384</v>
      </c>
      <c r="E110" s="48">
        <f t="shared" si="19"/>
        <v>955384</v>
      </c>
      <c r="F110" s="48">
        <v>691235</v>
      </c>
      <c r="G110" s="48">
        <v>260159</v>
      </c>
      <c r="H110" s="48"/>
      <c r="I110" s="48">
        <v>3990</v>
      </c>
      <c r="J110" s="48"/>
      <c r="K110" s="48"/>
      <c r="L110" s="48"/>
      <c r="M110" s="237">
        <f t="shared" si="10"/>
        <v>0</v>
      </c>
      <c r="N110" s="48"/>
      <c r="O110" s="48"/>
      <c r="P110" s="48"/>
      <c r="Q110" s="48"/>
    </row>
    <row r="111" spans="1:17" ht="12.75">
      <c r="A111" s="369"/>
      <c r="B111" s="45">
        <v>852</v>
      </c>
      <c r="C111" s="45">
        <v>85213</v>
      </c>
      <c r="D111" s="48">
        <f t="shared" si="18"/>
        <v>29600</v>
      </c>
      <c r="E111" s="48">
        <f t="shared" si="19"/>
        <v>29600</v>
      </c>
      <c r="F111" s="48"/>
      <c r="G111" s="48">
        <v>29600</v>
      </c>
      <c r="H111" s="48"/>
      <c r="I111" s="48"/>
      <c r="J111" s="48"/>
      <c r="K111" s="48"/>
      <c r="L111" s="48"/>
      <c r="M111" s="237">
        <f t="shared" si="10"/>
        <v>0</v>
      </c>
      <c r="N111" s="48"/>
      <c r="O111" s="48"/>
      <c r="P111" s="48"/>
      <c r="Q111" s="48"/>
    </row>
    <row r="112" spans="1:17" ht="12.75">
      <c r="A112" s="369"/>
      <c r="B112" s="45">
        <v>852</v>
      </c>
      <c r="C112" s="45">
        <v>85214</v>
      </c>
      <c r="D112" s="48">
        <f t="shared" si="18"/>
        <v>970424</v>
      </c>
      <c r="E112" s="48">
        <f t="shared" si="19"/>
        <v>970424</v>
      </c>
      <c r="F112" s="48"/>
      <c r="G112" s="48">
        <v>9000</v>
      </c>
      <c r="H112" s="237"/>
      <c r="I112" s="48">
        <v>961424</v>
      </c>
      <c r="J112" s="48"/>
      <c r="K112" s="48"/>
      <c r="L112" s="48"/>
      <c r="M112" s="237">
        <f t="shared" si="10"/>
        <v>0</v>
      </c>
      <c r="N112" s="48"/>
      <c r="O112" s="48"/>
      <c r="P112" s="48"/>
      <c r="Q112" s="48"/>
    </row>
    <row r="113" spans="1:17" ht="12.75">
      <c r="A113" s="369"/>
      <c r="B113" s="45">
        <v>852</v>
      </c>
      <c r="C113" s="45">
        <v>85216</v>
      </c>
      <c r="D113" s="48">
        <f t="shared" si="18"/>
        <v>350100</v>
      </c>
      <c r="E113" s="48">
        <f t="shared" si="19"/>
        <v>350100</v>
      </c>
      <c r="F113" s="48"/>
      <c r="G113" s="48"/>
      <c r="H113" s="48"/>
      <c r="I113" s="48">
        <v>350100</v>
      </c>
      <c r="J113" s="48"/>
      <c r="K113" s="48"/>
      <c r="L113" s="48"/>
      <c r="M113" s="237">
        <f t="shared" si="10"/>
        <v>0</v>
      </c>
      <c r="N113" s="48"/>
      <c r="O113" s="48"/>
      <c r="P113" s="48"/>
      <c r="Q113" s="48"/>
    </row>
    <row r="114" spans="1:17" ht="12.75">
      <c r="A114" s="369"/>
      <c r="B114" s="45">
        <v>852</v>
      </c>
      <c r="C114" s="45">
        <v>85219</v>
      </c>
      <c r="D114" s="48">
        <f t="shared" si="18"/>
        <v>2141003</v>
      </c>
      <c r="E114" s="48">
        <f t="shared" si="19"/>
        <v>2141003</v>
      </c>
      <c r="F114" s="48">
        <v>1817602</v>
      </c>
      <c r="G114" s="48">
        <v>312401</v>
      </c>
      <c r="H114" s="48"/>
      <c r="I114" s="48">
        <v>11000</v>
      </c>
      <c r="J114" s="48"/>
      <c r="K114" s="48"/>
      <c r="L114" s="48"/>
      <c r="M114" s="237">
        <f t="shared" si="10"/>
        <v>0</v>
      </c>
      <c r="N114" s="48"/>
      <c r="O114" s="48"/>
      <c r="P114" s="48"/>
      <c r="Q114" s="48"/>
    </row>
    <row r="115" spans="1:17" ht="12.75">
      <c r="A115" s="369"/>
      <c r="B115" s="45">
        <v>852</v>
      </c>
      <c r="C115" s="45">
        <v>85228</v>
      </c>
      <c r="D115" s="48">
        <f t="shared" si="18"/>
        <v>307060</v>
      </c>
      <c r="E115" s="48">
        <f t="shared" si="19"/>
        <v>307060</v>
      </c>
      <c r="F115" s="48">
        <v>63440</v>
      </c>
      <c r="G115" s="48">
        <v>243420</v>
      </c>
      <c r="H115" s="48"/>
      <c r="I115" s="48">
        <v>200</v>
      </c>
      <c r="J115" s="48"/>
      <c r="K115" s="48"/>
      <c r="L115" s="48"/>
      <c r="M115" s="237">
        <f t="shared" si="10"/>
        <v>0</v>
      </c>
      <c r="N115" s="48"/>
      <c r="O115" s="48"/>
      <c r="P115" s="48"/>
      <c r="Q115" s="48"/>
    </row>
    <row r="116" spans="1:17" ht="12.75">
      <c r="A116" s="369"/>
      <c r="B116" s="45">
        <v>852</v>
      </c>
      <c r="C116" s="45">
        <v>85295</v>
      </c>
      <c r="D116" s="48">
        <f t="shared" si="18"/>
        <v>387216</v>
      </c>
      <c r="E116" s="48">
        <f t="shared" si="19"/>
        <v>387216</v>
      </c>
      <c r="F116" s="237">
        <v>36853</v>
      </c>
      <c r="G116" s="237">
        <v>5860</v>
      </c>
      <c r="H116" s="237"/>
      <c r="I116" s="237">
        <v>64137</v>
      </c>
      <c r="J116" s="237">
        <v>280366</v>
      </c>
      <c r="K116" s="48"/>
      <c r="L116" s="48"/>
      <c r="M116" s="237">
        <f t="shared" si="10"/>
        <v>0</v>
      </c>
      <c r="N116" s="48"/>
      <c r="O116" s="48"/>
      <c r="P116" s="48"/>
      <c r="Q116" s="48"/>
    </row>
    <row r="117" spans="1:17" ht="12.75">
      <c r="A117" s="258" t="s">
        <v>432</v>
      </c>
      <c r="B117" s="267"/>
      <c r="C117" s="235"/>
      <c r="D117" s="238">
        <f>SUM(D107:D116)</f>
        <v>6638500</v>
      </c>
      <c r="E117" s="238">
        <f aca="true" t="shared" si="20" ref="E117:J117">SUM(E107:E116)</f>
        <v>6638500</v>
      </c>
      <c r="F117" s="238">
        <f t="shared" si="20"/>
        <v>3232565</v>
      </c>
      <c r="G117" s="238">
        <f t="shared" si="20"/>
        <v>1731718</v>
      </c>
      <c r="H117" s="238">
        <f t="shared" si="20"/>
        <v>0</v>
      </c>
      <c r="I117" s="238">
        <f t="shared" si="20"/>
        <v>1393851</v>
      </c>
      <c r="J117" s="238">
        <f t="shared" si="20"/>
        <v>280366</v>
      </c>
      <c r="K117" s="238"/>
      <c r="L117" s="238"/>
      <c r="M117" s="237">
        <f t="shared" si="10"/>
        <v>0</v>
      </c>
      <c r="N117" s="48"/>
      <c r="O117" s="48"/>
      <c r="P117" s="48"/>
      <c r="Q117" s="48"/>
    </row>
    <row r="118" spans="1:17" ht="12.75" customHeight="1">
      <c r="A118" s="376" t="s">
        <v>443</v>
      </c>
      <c r="B118" s="45">
        <v>801</v>
      </c>
      <c r="C118" s="233">
        <v>80101</v>
      </c>
      <c r="D118" s="48">
        <f t="shared" si="15"/>
        <v>989749</v>
      </c>
      <c r="E118" s="48">
        <f t="shared" si="16"/>
        <v>989749</v>
      </c>
      <c r="F118" s="48">
        <v>831396</v>
      </c>
      <c r="G118" s="48">
        <v>156099</v>
      </c>
      <c r="H118" s="48"/>
      <c r="I118" s="48">
        <v>2254</v>
      </c>
      <c r="J118" s="48"/>
      <c r="K118" s="48"/>
      <c r="L118" s="48"/>
      <c r="M118" s="237">
        <f t="shared" si="10"/>
        <v>0</v>
      </c>
      <c r="N118" s="48"/>
      <c r="O118" s="48"/>
      <c r="P118" s="48"/>
      <c r="Q118" s="48"/>
    </row>
    <row r="119" spans="1:17" ht="12.75">
      <c r="A119" s="376"/>
      <c r="B119" s="45">
        <v>801</v>
      </c>
      <c r="C119" s="233">
        <v>80104</v>
      </c>
      <c r="D119" s="48">
        <f t="shared" si="15"/>
        <v>300513</v>
      </c>
      <c r="E119" s="48">
        <f t="shared" si="16"/>
        <v>300513</v>
      </c>
      <c r="F119" s="48">
        <v>263987</v>
      </c>
      <c r="G119" s="48">
        <v>35746</v>
      </c>
      <c r="H119" s="48"/>
      <c r="I119" s="48">
        <v>780</v>
      </c>
      <c r="J119" s="48"/>
      <c r="K119" s="48"/>
      <c r="L119" s="48"/>
      <c r="M119" s="237">
        <f t="shared" si="10"/>
        <v>0</v>
      </c>
      <c r="N119" s="48"/>
      <c r="O119" s="48"/>
      <c r="P119" s="48"/>
      <c r="Q119" s="48"/>
    </row>
    <row r="120" spans="1:17" ht="12.75">
      <c r="A120" s="376"/>
      <c r="B120" s="45">
        <v>801</v>
      </c>
      <c r="C120" s="233">
        <v>80146</v>
      </c>
      <c r="D120" s="48">
        <f t="shared" si="15"/>
        <v>3475</v>
      </c>
      <c r="E120" s="48">
        <f t="shared" si="16"/>
        <v>3475</v>
      </c>
      <c r="F120" s="48"/>
      <c r="G120" s="48">
        <v>3475</v>
      </c>
      <c r="H120" s="48"/>
      <c r="I120" s="48"/>
      <c r="J120" s="48"/>
      <c r="K120" s="48"/>
      <c r="L120" s="48"/>
      <c r="M120" s="237">
        <f t="shared" si="10"/>
        <v>0</v>
      </c>
      <c r="N120" s="48"/>
      <c r="O120" s="48"/>
      <c r="P120" s="48"/>
      <c r="Q120" s="48"/>
    </row>
    <row r="121" spans="1:17" ht="12.75">
      <c r="A121" s="376"/>
      <c r="B121" s="45">
        <v>801</v>
      </c>
      <c r="C121" s="233">
        <v>80148</v>
      </c>
      <c r="D121" s="48">
        <f t="shared" si="15"/>
        <v>26884</v>
      </c>
      <c r="E121" s="48">
        <f t="shared" si="16"/>
        <v>26884</v>
      </c>
      <c r="F121" s="48">
        <v>24922</v>
      </c>
      <c r="G121" s="48">
        <v>1882</v>
      </c>
      <c r="H121" s="48"/>
      <c r="I121" s="48">
        <v>80</v>
      </c>
      <c r="J121" s="48"/>
      <c r="K121" s="48"/>
      <c r="L121" s="48"/>
      <c r="M121" s="237">
        <f t="shared" si="10"/>
        <v>0</v>
      </c>
      <c r="N121" s="48"/>
      <c r="O121" s="48"/>
      <c r="P121" s="48"/>
      <c r="Q121" s="48"/>
    </row>
    <row r="122" spans="1:17" ht="12.75">
      <c r="A122" s="376"/>
      <c r="B122" s="45">
        <v>854</v>
      </c>
      <c r="C122" s="233">
        <v>85401</v>
      </c>
      <c r="D122" s="48">
        <f t="shared" si="15"/>
        <v>41134</v>
      </c>
      <c r="E122" s="48">
        <f t="shared" si="16"/>
        <v>41134</v>
      </c>
      <c r="F122" s="48">
        <v>35580</v>
      </c>
      <c r="G122" s="48">
        <v>5354</v>
      </c>
      <c r="H122" s="48"/>
      <c r="I122" s="48">
        <v>200</v>
      </c>
      <c r="J122" s="48"/>
      <c r="K122" s="48"/>
      <c r="L122" s="48"/>
      <c r="M122" s="237">
        <f t="shared" si="10"/>
        <v>0</v>
      </c>
      <c r="N122" s="48"/>
      <c r="O122" s="48"/>
      <c r="P122" s="48"/>
      <c r="Q122" s="48"/>
    </row>
    <row r="123" spans="1:17" ht="12.75">
      <c r="A123" s="376"/>
      <c r="B123" s="45">
        <v>854</v>
      </c>
      <c r="C123" s="233">
        <v>85412</v>
      </c>
      <c r="D123" s="48">
        <f t="shared" si="15"/>
        <v>1630</v>
      </c>
      <c r="E123" s="48">
        <f t="shared" si="16"/>
        <v>1630</v>
      </c>
      <c r="F123" s="48"/>
      <c r="G123" s="48">
        <v>1630</v>
      </c>
      <c r="H123" s="48"/>
      <c r="I123" s="48"/>
      <c r="J123" s="48"/>
      <c r="K123" s="48"/>
      <c r="L123" s="48"/>
      <c r="M123" s="237">
        <f t="shared" si="10"/>
        <v>0</v>
      </c>
      <c r="N123" s="48"/>
      <c r="O123" s="48"/>
      <c r="P123" s="48"/>
      <c r="Q123" s="48"/>
    </row>
    <row r="124" spans="1:17" ht="12.75">
      <c r="A124" s="376"/>
      <c r="B124" s="45">
        <v>854</v>
      </c>
      <c r="C124" s="233">
        <v>85415</v>
      </c>
      <c r="D124" s="48">
        <f t="shared" si="15"/>
        <v>1290</v>
      </c>
      <c r="E124" s="48">
        <f t="shared" si="16"/>
        <v>1290</v>
      </c>
      <c r="F124" s="48"/>
      <c r="G124" s="48"/>
      <c r="H124" s="48"/>
      <c r="I124" s="48">
        <v>1290</v>
      </c>
      <c r="J124" s="48"/>
      <c r="K124" s="48"/>
      <c r="L124" s="48"/>
      <c r="M124" s="237">
        <f t="shared" si="10"/>
        <v>0</v>
      </c>
      <c r="N124" s="48"/>
      <c r="O124" s="48"/>
      <c r="P124" s="48"/>
      <c r="Q124" s="48"/>
    </row>
    <row r="125" spans="1:17" ht="12.75">
      <c r="A125" s="376"/>
      <c r="B125" s="45">
        <v>854</v>
      </c>
      <c r="C125" s="233">
        <v>85446</v>
      </c>
      <c r="D125" s="48">
        <f t="shared" si="15"/>
        <v>145</v>
      </c>
      <c r="E125" s="48">
        <f t="shared" si="16"/>
        <v>145</v>
      </c>
      <c r="F125" s="48"/>
      <c r="G125" s="48">
        <v>145</v>
      </c>
      <c r="H125" s="48"/>
      <c r="I125" s="48"/>
      <c r="J125" s="48"/>
      <c r="K125" s="48"/>
      <c r="L125" s="48"/>
      <c r="M125" s="237">
        <f t="shared" si="10"/>
        <v>0</v>
      </c>
      <c r="N125" s="48"/>
      <c r="O125" s="48"/>
      <c r="P125" s="48"/>
      <c r="Q125" s="48"/>
    </row>
    <row r="126" spans="1:17" ht="12.75">
      <c r="A126" s="258" t="s">
        <v>432</v>
      </c>
      <c r="B126" s="149"/>
      <c r="C126" s="249"/>
      <c r="D126" s="238">
        <f>SUM(D118:D125)</f>
        <v>1364820</v>
      </c>
      <c r="E126" s="238">
        <f>SUM(E118:E125)</f>
        <v>1364820</v>
      </c>
      <c r="F126" s="238">
        <f>SUM(F118:F125)</f>
        <v>1155885</v>
      </c>
      <c r="G126" s="238">
        <f>SUM(G118:G125)</f>
        <v>204331</v>
      </c>
      <c r="H126" s="238"/>
      <c r="I126" s="238">
        <f>SUM(I118:I125)</f>
        <v>4604</v>
      </c>
      <c r="J126" s="238"/>
      <c r="K126" s="238"/>
      <c r="L126" s="238"/>
      <c r="M126" s="237">
        <f t="shared" si="10"/>
        <v>0</v>
      </c>
      <c r="N126" s="48"/>
      <c r="O126" s="48"/>
      <c r="P126" s="48"/>
      <c r="Q126" s="48"/>
    </row>
    <row r="127" spans="1:17" ht="12.75">
      <c r="A127" s="376" t="s">
        <v>444</v>
      </c>
      <c r="B127" s="45">
        <v>801</v>
      </c>
      <c r="C127" s="233">
        <v>80101</v>
      </c>
      <c r="D127" s="48">
        <f t="shared" si="15"/>
        <v>2012350</v>
      </c>
      <c r="E127" s="48">
        <f t="shared" si="16"/>
        <v>2012350</v>
      </c>
      <c r="F127" s="48">
        <v>1713647</v>
      </c>
      <c r="G127" s="48">
        <v>294303</v>
      </c>
      <c r="H127" s="48"/>
      <c r="I127" s="48">
        <v>4400</v>
      </c>
      <c r="J127" s="48"/>
      <c r="K127" s="48"/>
      <c r="L127" s="48"/>
      <c r="M127" s="237">
        <f t="shared" si="10"/>
        <v>0</v>
      </c>
      <c r="N127" s="48"/>
      <c r="O127" s="48"/>
      <c r="P127" s="48"/>
      <c r="Q127" s="48"/>
    </row>
    <row r="128" spans="1:17" ht="12.75">
      <c r="A128" s="376"/>
      <c r="B128" s="45">
        <v>801</v>
      </c>
      <c r="C128" s="233">
        <v>80103</v>
      </c>
      <c r="D128" s="48">
        <f t="shared" si="15"/>
        <v>39729</v>
      </c>
      <c r="E128" s="48">
        <f t="shared" si="16"/>
        <v>39729</v>
      </c>
      <c r="F128" s="48">
        <v>35397</v>
      </c>
      <c r="G128" s="48">
        <v>4252</v>
      </c>
      <c r="H128" s="48"/>
      <c r="I128" s="48">
        <v>80</v>
      </c>
      <c r="J128" s="48"/>
      <c r="K128" s="48"/>
      <c r="L128" s="48"/>
      <c r="M128" s="237">
        <f t="shared" si="10"/>
        <v>0</v>
      </c>
      <c r="N128" s="48"/>
      <c r="O128" s="48"/>
      <c r="P128" s="48"/>
      <c r="Q128" s="48"/>
    </row>
    <row r="129" spans="1:17" ht="12.75">
      <c r="A129" s="376"/>
      <c r="B129" s="45">
        <v>801</v>
      </c>
      <c r="C129" s="233">
        <v>80146</v>
      </c>
      <c r="D129" s="48">
        <f t="shared" si="15"/>
        <v>6028</v>
      </c>
      <c r="E129" s="48">
        <f t="shared" si="16"/>
        <v>6028</v>
      </c>
      <c r="F129" s="48"/>
      <c r="G129" s="48">
        <v>6028</v>
      </c>
      <c r="H129" s="48"/>
      <c r="I129" s="48"/>
      <c r="J129" s="48"/>
      <c r="K129" s="48"/>
      <c r="L129" s="48"/>
      <c r="M129" s="237">
        <f t="shared" si="10"/>
        <v>0</v>
      </c>
      <c r="N129" s="48"/>
      <c r="O129" s="48"/>
      <c r="P129" s="48"/>
      <c r="Q129" s="48"/>
    </row>
    <row r="130" spans="1:17" ht="12.75">
      <c r="A130" s="376"/>
      <c r="B130" s="45">
        <v>801</v>
      </c>
      <c r="C130" s="233">
        <v>80148</v>
      </c>
      <c r="D130" s="48">
        <f t="shared" si="15"/>
        <v>103301</v>
      </c>
      <c r="E130" s="48">
        <f t="shared" si="16"/>
        <v>103301</v>
      </c>
      <c r="F130" s="48">
        <v>92054</v>
      </c>
      <c r="G130" s="48">
        <v>10747</v>
      </c>
      <c r="H130" s="48"/>
      <c r="I130" s="48">
        <v>500</v>
      </c>
      <c r="J130" s="48"/>
      <c r="K130" s="48"/>
      <c r="L130" s="48"/>
      <c r="M130" s="237">
        <f t="shared" si="10"/>
        <v>0</v>
      </c>
      <c r="N130" s="48"/>
      <c r="O130" s="48"/>
      <c r="P130" s="48"/>
      <c r="Q130" s="48"/>
    </row>
    <row r="131" spans="1:17" ht="12.75">
      <c r="A131" s="376"/>
      <c r="B131" s="45">
        <v>854</v>
      </c>
      <c r="C131" s="233">
        <v>85401</v>
      </c>
      <c r="D131" s="48">
        <f t="shared" si="15"/>
        <v>101776</v>
      </c>
      <c r="E131" s="48">
        <f t="shared" si="16"/>
        <v>101776</v>
      </c>
      <c r="F131" s="48">
        <v>91265</v>
      </c>
      <c r="G131" s="48">
        <v>10311</v>
      </c>
      <c r="H131" s="48"/>
      <c r="I131" s="48">
        <v>200</v>
      </c>
      <c r="J131" s="48"/>
      <c r="K131" s="48"/>
      <c r="L131" s="48"/>
      <c r="M131" s="237">
        <f t="shared" si="10"/>
        <v>0</v>
      </c>
      <c r="N131" s="48"/>
      <c r="O131" s="48"/>
      <c r="P131" s="48"/>
      <c r="Q131" s="48"/>
    </row>
    <row r="132" spans="1:17" ht="12.75">
      <c r="A132" s="376"/>
      <c r="B132" s="45">
        <v>854</v>
      </c>
      <c r="C132" s="233">
        <v>85412</v>
      </c>
      <c r="D132" s="48">
        <f t="shared" si="15"/>
        <v>12561</v>
      </c>
      <c r="E132" s="48">
        <f t="shared" si="16"/>
        <v>12561</v>
      </c>
      <c r="F132" s="48">
        <v>8261</v>
      </c>
      <c r="G132" s="48">
        <v>4300</v>
      </c>
      <c r="H132" s="48"/>
      <c r="I132" s="48"/>
      <c r="J132" s="48"/>
      <c r="K132" s="48"/>
      <c r="L132" s="48"/>
      <c r="M132" s="237">
        <f t="shared" si="10"/>
        <v>0</v>
      </c>
      <c r="N132" s="48"/>
      <c r="O132" s="48"/>
      <c r="P132" s="48"/>
      <c r="Q132" s="48"/>
    </row>
    <row r="133" spans="1:17" ht="12.75">
      <c r="A133" s="376"/>
      <c r="B133" s="45">
        <v>854</v>
      </c>
      <c r="C133" s="233">
        <v>85415</v>
      </c>
      <c r="D133" s="48">
        <f t="shared" si="15"/>
        <v>3255</v>
      </c>
      <c r="E133" s="48">
        <f t="shared" si="16"/>
        <v>3255</v>
      </c>
      <c r="F133" s="48"/>
      <c r="G133" s="48"/>
      <c r="H133" s="48"/>
      <c r="I133" s="48">
        <v>3255</v>
      </c>
      <c r="J133" s="48"/>
      <c r="K133" s="48"/>
      <c r="L133" s="48"/>
      <c r="M133" s="237">
        <f t="shared" si="10"/>
        <v>0</v>
      </c>
      <c r="N133" s="48"/>
      <c r="O133" s="48"/>
      <c r="P133" s="48"/>
      <c r="Q133" s="48"/>
    </row>
    <row r="134" spans="1:17" ht="12.75">
      <c r="A134" s="376"/>
      <c r="B134" s="45">
        <v>854</v>
      </c>
      <c r="C134" s="233">
        <v>85446</v>
      </c>
      <c r="D134" s="48">
        <f t="shared" si="15"/>
        <v>369</v>
      </c>
      <c r="E134" s="48">
        <f t="shared" si="16"/>
        <v>369</v>
      </c>
      <c r="F134" s="48"/>
      <c r="G134" s="48">
        <v>369</v>
      </c>
      <c r="H134" s="48"/>
      <c r="I134" s="48"/>
      <c r="J134" s="48"/>
      <c r="K134" s="48"/>
      <c r="L134" s="48"/>
      <c r="M134" s="237">
        <f t="shared" si="10"/>
        <v>0</v>
      </c>
      <c r="N134" s="48"/>
      <c r="O134" s="48"/>
      <c r="P134" s="48"/>
      <c r="Q134" s="48"/>
    </row>
    <row r="135" spans="1:17" ht="12.75">
      <c r="A135" s="258" t="s">
        <v>432</v>
      </c>
      <c r="B135" s="149"/>
      <c r="C135" s="249"/>
      <c r="D135" s="238">
        <f>SUM(D127:D134)</f>
        <v>2279369</v>
      </c>
      <c r="E135" s="238">
        <f>SUM(E127:E134)</f>
        <v>2279369</v>
      </c>
      <c r="F135" s="238">
        <f>SUM(F127:F134)</f>
        <v>1940624</v>
      </c>
      <c r="G135" s="238">
        <f>SUM(G127:G134)</f>
        <v>330310</v>
      </c>
      <c r="H135" s="238"/>
      <c r="I135" s="238">
        <f>SUM(I127:I134)</f>
        <v>8435</v>
      </c>
      <c r="J135" s="238"/>
      <c r="K135" s="238"/>
      <c r="L135" s="238"/>
      <c r="M135" s="237">
        <f t="shared" si="10"/>
        <v>0</v>
      </c>
      <c r="N135" s="48"/>
      <c r="O135" s="48"/>
      <c r="P135" s="48"/>
      <c r="Q135" s="48"/>
    </row>
    <row r="136" spans="1:17" ht="12.75">
      <c r="A136" s="376" t="s">
        <v>445</v>
      </c>
      <c r="B136" s="45">
        <v>801</v>
      </c>
      <c r="C136" s="45">
        <v>80101</v>
      </c>
      <c r="D136" s="48">
        <f t="shared" si="15"/>
        <v>1713671</v>
      </c>
      <c r="E136" s="48">
        <f t="shared" si="16"/>
        <v>1713671</v>
      </c>
      <c r="F136" s="48">
        <v>1475139</v>
      </c>
      <c r="G136" s="48">
        <v>232569</v>
      </c>
      <c r="H136" s="48"/>
      <c r="I136" s="48">
        <v>5963</v>
      </c>
      <c r="J136" s="48"/>
      <c r="K136" s="48"/>
      <c r="L136" s="48"/>
      <c r="M136" s="237">
        <f t="shared" si="10"/>
        <v>0</v>
      </c>
      <c r="N136" s="48"/>
      <c r="O136" s="48"/>
      <c r="P136" s="48"/>
      <c r="Q136" s="48"/>
    </row>
    <row r="137" spans="1:17" ht="12.75">
      <c r="A137" s="376"/>
      <c r="B137" s="45">
        <v>801</v>
      </c>
      <c r="C137" s="45">
        <v>80103</v>
      </c>
      <c r="D137" s="48">
        <f t="shared" si="15"/>
        <v>50658</v>
      </c>
      <c r="E137" s="48">
        <f t="shared" si="16"/>
        <v>50658</v>
      </c>
      <c r="F137" s="48">
        <v>46241</v>
      </c>
      <c r="G137" s="48">
        <v>4253</v>
      </c>
      <c r="H137" s="48"/>
      <c r="I137" s="48">
        <v>164</v>
      </c>
      <c r="J137" s="48"/>
      <c r="K137" s="48"/>
      <c r="L137" s="48"/>
      <c r="M137" s="237">
        <f t="shared" si="10"/>
        <v>0</v>
      </c>
      <c r="N137" s="48"/>
      <c r="O137" s="48"/>
      <c r="P137" s="48"/>
      <c r="Q137" s="48"/>
    </row>
    <row r="138" spans="1:17" ht="12.75">
      <c r="A138" s="376"/>
      <c r="B138" s="45">
        <v>801</v>
      </c>
      <c r="C138" s="45">
        <v>80146</v>
      </c>
      <c r="D138" s="48">
        <f t="shared" si="15"/>
        <v>5383</v>
      </c>
      <c r="E138" s="48">
        <f t="shared" si="16"/>
        <v>5383</v>
      </c>
      <c r="F138" s="48"/>
      <c r="G138" s="48">
        <v>5383</v>
      </c>
      <c r="H138" s="48"/>
      <c r="I138" s="48"/>
      <c r="J138" s="48"/>
      <c r="K138" s="48"/>
      <c r="L138" s="48"/>
      <c r="M138" s="237">
        <f t="shared" si="10"/>
        <v>0</v>
      </c>
      <c r="N138" s="48"/>
      <c r="O138" s="48"/>
      <c r="P138" s="48"/>
      <c r="Q138" s="48"/>
    </row>
    <row r="139" spans="1:17" ht="12.75">
      <c r="A139" s="376"/>
      <c r="B139" s="45">
        <v>801</v>
      </c>
      <c r="C139" s="45">
        <v>80148</v>
      </c>
      <c r="D139" s="48">
        <f t="shared" si="15"/>
        <v>107364</v>
      </c>
      <c r="E139" s="48">
        <f t="shared" si="16"/>
        <v>107364</v>
      </c>
      <c r="F139" s="48">
        <v>99571</v>
      </c>
      <c r="G139" s="48">
        <v>7093</v>
      </c>
      <c r="H139" s="48"/>
      <c r="I139" s="48">
        <v>700</v>
      </c>
      <c r="J139" s="48"/>
      <c r="K139" s="48"/>
      <c r="L139" s="48"/>
      <c r="M139" s="237">
        <f t="shared" si="10"/>
        <v>0</v>
      </c>
      <c r="N139" s="48"/>
      <c r="O139" s="48"/>
      <c r="P139" s="48"/>
      <c r="Q139" s="48"/>
    </row>
    <row r="140" spans="1:17" ht="12.75">
      <c r="A140" s="376"/>
      <c r="B140" s="45">
        <v>854</v>
      </c>
      <c r="C140" s="45">
        <v>85401</v>
      </c>
      <c r="D140" s="48">
        <f t="shared" si="15"/>
        <v>77642</v>
      </c>
      <c r="E140" s="48">
        <f t="shared" si="16"/>
        <v>77642</v>
      </c>
      <c r="F140" s="48">
        <v>69118</v>
      </c>
      <c r="G140" s="48">
        <v>8252</v>
      </c>
      <c r="H140" s="48"/>
      <c r="I140" s="48">
        <v>272</v>
      </c>
      <c r="J140" s="48"/>
      <c r="K140" s="48"/>
      <c r="L140" s="48"/>
      <c r="M140" s="237">
        <f t="shared" si="10"/>
        <v>0</v>
      </c>
      <c r="N140" s="48"/>
      <c r="O140" s="48"/>
      <c r="P140" s="48"/>
      <c r="Q140" s="48"/>
    </row>
    <row r="141" spans="1:17" ht="12.75">
      <c r="A141" s="376"/>
      <c r="B141" s="45">
        <v>854</v>
      </c>
      <c r="C141" s="45">
        <v>85412</v>
      </c>
      <c r="D141" s="48">
        <f t="shared" si="15"/>
        <v>3360</v>
      </c>
      <c r="E141" s="48">
        <f t="shared" si="16"/>
        <v>3360</v>
      </c>
      <c r="F141" s="48"/>
      <c r="G141" s="48">
        <v>3360</v>
      </c>
      <c r="H141" s="48"/>
      <c r="I141" s="48"/>
      <c r="J141" s="48"/>
      <c r="K141" s="48"/>
      <c r="L141" s="48"/>
      <c r="M141" s="237">
        <f t="shared" si="10"/>
        <v>0</v>
      </c>
      <c r="N141" s="48"/>
      <c r="O141" s="48"/>
      <c r="P141" s="48"/>
      <c r="Q141" s="48"/>
    </row>
    <row r="142" spans="1:17" ht="12.75">
      <c r="A142" s="376"/>
      <c r="B142" s="45">
        <v>854</v>
      </c>
      <c r="C142" s="45">
        <v>85415</v>
      </c>
      <c r="D142" s="48">
        <f t="shared" si="15"/>
        <v>2670</v>
      </c>
      <c r="E142" s="48">
        <f t="shared" si="16"/>
        <v>2670</v>
      </c>
      <c r="F142" s="48"/>
      <c r="G142" s="48"/>
      <c r="H142" s="48"/>
      <c r="I142" s="48">
        <v>2670</v>
      </c>
      <c r="J142" s="48"/>
      <c r="K142" s="48"/>
      <c r="L142" s="48"/>
      <c r="M142" s="237">
        <f t="shared" si="10"/>
        <v>0</v>
      </c>
      <c r="N142" s="48"/>
      <c r="O142" s="48"/>
      <c r="P142" s="48"/>
      <c r="Q142" s="48"/>
    </row>
    <row r="143" spans="1:17" ht="12.75">
      <c r="A143" s="376"/>
      <c r="B143" s="45">
        <v>854</v>
      </c>
      <c r="C143" s="45">
        <v>85446</v>
      </c>
      <c r="D143" s="48">
        <f t="shared" si="15"/>
        <v>273</v>
      </c>
      <c r="E143" s="48">
        <f t="shared" si="16"/>
        <v>273</v>
      </c>
      <c r="F143" s="48"/>
      <c r="G143" s="48">
        <v>273</v>
      </c>
      <c r="H143" s="48"/>
      <c r="I143" s="48"/>
      <c r="J143" s="48"/>
      <c r="K143" s="48"/>
      <c r="L143" s="48"/>
      <c r="M143" s="237">
        <f t="shared" si="10"/>
        <v>0</v>
      </c>
      <c r="N143" s="48"/>
      <c r="O143" s="48"/>
      <c r="P143" s="48"/>
      <c r="Q143" s="48"/>
    </row>
    <row r="144" spans="1:17" ht="12.75">
      <c r="A144" s="258" t="s">
        <v>432</v>
      </c>
      <c r="B144" s="149"/>
      <c r="C144" s="149"/>
      <c r="D144" s="238">
        <f>SUM(D136:D143)</f>
        <v>1961021</v>
      </c>
      <c r="E144" s="238">
        <f>SUM(E136:E143)</f>
        <v>1961021</v>
      </c>
      <c r="F144" s="238">
        <f>SUM(F136:F143)</f>
        <v>1690069</v>
      </c>
      <c r="G144" s="238">
        <f>SUM(G136:G143)</f>
        <v>261183</v>
      </c>
      <c r="H144" s="238"/>
      <c r="I144" s="238">
        <f>SUM(I136:I143)</f>
        <v>9769</v>
      </c>
      <c r="J144" s="238"/>
      <c r="K144" s="238"/>
      <c r="L144" s="238"/>
      <c r="M144" s="237">
        <f t="shared" si="10"/>
        <v>0</v>
      </c>
      <c r="N144" s="48"/>
      <c r="O144" s="48"/>
      <c r="P144" s="48"/>
      <c r="Q144" s="48"/>
    </row>
    <row r="145" spans="1:17" ht="12.75">
      <c r="A145" s="376" t="s">
        <v>446</v>
      </c>
      <c r="B145" s="45">
        <v>801</v>
      </c>
      <c r="C145" s="233">
        <v>80101</v>
      </c>
      <c r="D145" s="48">
        <f t="shared" si="15"/>
        <v>1277535</v>
      </c>
      <c r="E145" s="48">
        <f t="shared" si="16"/>
        <v>1277535</v>
      </c>
      <c r="F145" s="48">
        <v>1052605</v>
      </c>
      <c r="G145" s="48">
        <v>222430</v>
      </c>
      <c r="H145" s="48"/>
      <c r="I145" s="48">
        <v>2500</v>
      </c>
      <c r="J145" s="48"/>
      <c r="K145" s="48"/>
      <c r="L145" s="48"/>
      <c r="M145" s="237">
        <f t="shared" si="10"/>
        <v>0</v>
      </c>
      <c r="N145" s="48"/>
      <c r="O145" s="48"/>
      <c r="P145" s="48"/>
      <c r="Q145" s="48"/>
    </row>
    <row r="146" spans="1:17" ht="12.75">
      <c r="A146" s="376"/>
      <c r="B146" s="45">
        <v>801</v>
      </c>
      <c r="C146" s="233">
        <v>80146</v>
      </c>
      <c r="D146" s="48">
        <f t="shared" si="15"/>
        <v>4202</v>
      </c>
      <c r="E146" s="48">
        <f t="shared" si="16"/>
        <v>4202</v>
      </c>
      <c r="F146" s="48"/>
      <c r="G146" s="48">
        <v>4202</v>
      </c>
      <c r="H146" s="48"/>
      <c r="I146" s="48"/>
      <c r="J146" s="48"/>
      <c r="K146" s="48"/>
      <c r="L146" s="48"/>
      <c r="M146" s="237">
        <f t="shared" si="10"/>
        <v>0</v>
      </c>
      <c r="N146" s="48"/>
      <c r="O146" s="48"/>
      <c r="P146" s="48"/>
      <c r="Q146" s="48"/>
    </row>
    <row r="147" spans="1:17" ht="12.75">
      <c r="A147" s="376"/>
      <c r="B147" s="45">
        <v>801</v>
      </c>
      <c r="C147" s="233">
        <v>80148</v>
      </c>
      <c r="D147" s="48">
        <f t="shared" si="15"/>
        <v>110514</v>
      </c>
      <c r="E147" s="48">
        <f t="shared" si="16"/>
        <v>110514</v>
      </c>
      <c r="F147" s="48">
        <v>100754</v>
      </c>
      <c r="G147" s="48">
        <v>9460</v>
      </c>
      <c r="H147" s="48"/>
      <c r="I147" s="48">
        <v>300</v>
      </c>
      <c r="J147" s="48"/>
      <c r="K147" s="48"/>
      <c r="L147" s="48"/>
      <c r="M147" s="237">
        <f t="shared" si="10"/>
        <v>0</v>
      </c>
      <c r="N147" s="48"/>
      <c r="O147" s="48"/>
      <c r="P147" s="48"/>
      <c r="Q147" s="48"/>
    </row>
    <row r="148" spans="1:17" ht="12.75">
      <c r="A148" s="376"/>
      <c r="B148" s="45">
        <v>854</v>
      </c>
      <c r="C148" s="233">
        <v>85401</v>
      </c>
      <c r="D148" s="48">
        <f t="shared" si="15"/>
        <v>70508</v>
      </c>
      <c r="E148" s="48">
        <f t="shared" si="16"/>
        <v>70508</v>
      </c>
      <c r="F148" s="48">
        <v>63189</v>
      </c>
      <c r="G148" s="48">
        <v>7099</v>
      </c>
      <c r="H148" s="48"/>
      <c r="I148" s="48">
        <v>220</v>
      </c>
      <c r="J148" s="48"/>
      <c r="K148" s="48"/>
      <c r="L148" s="48"/>
      <c r="M148" s="237">
        <f aca="true" t="shared" si="21" ref="M148:M211">SUM(N148,P148,Q148)</f>
        <v>0</v>
      </c>
      <c r="N148" s="48"/>
      <c r="O148" s="48"/>
      <c r="P148" s="48"/>
      <c r="Q148" s="48"/>
    </row>
    <row r="149" spans="1:17" ht="12.75">
      <c r="A149" s="376"/>
      <c r="B149" s="45">
        <v>854</v>
      </c>
      <c r="C149" s="233">
        <v>85412</v>
      </c>
      <c r="D149" s="48">
        <f t="shared" si="15"/>
        <v>2360</v>
      </c>
      <c r="E149" s="48">
        <f t="shared" si="16"/>
        <v>2360</v>
      </c>
      <c r="F149" s="48"/>
      <c r="G149" s="48">
        <v>2360</v>
      </c>
      <c r="H149" s="48"/>
      <c r="I149" s="48"/>
      <c r="J149" s="48"/>
      <c r="K149" s="48"/>
      <c r="L149" s="48"/>
      <c r="M149" s="237">
        <f t="shared" si="21"/>
        <v>0</v>
      </c>
      <c r="N149" s="48"/>
      <c r="O149" s="48"/>
      <c r="P149" s="48"/>
      <c r="Q149" s="48"/>
    </row>
    <row r="150" spans="1:17" ht="12.75">
      <c r="A150" s="376"/>
      <c r="B150" s="45">
        <v>854</v>
      </c>
      <c r="C150" s="233">
        <v>85415</v>
      </c>
      <c r="D150" s="48">
        <f t="shared" si="15"/>
        <v>2970</v>
      </c>
      <c r="E150" s="48">
        <f t="shared" si="16"/>
        <v>2970</v>
      </c>
      <c r="F150" s="48"/>
      <c r="G150" s="48"/>
      <c r="H150" s="48"/>
      <c r="I150" s="48">
        <v>2970</v>
      </c>
      <c r="J150" s="48"/>
      <c r="K150" s="48"/>
      <c r="L150" s="48"/>
      <c r="M150" s="237">
        <f t="shared" si="21"/>
        <v>0</v>
      </c>
      <c r="N150" s="48"/>
      <c r="O150" s="48"/>
      <c r="P150" s="48"/>
      <c r="Q150" s="48"/>
    </row>
    <row r="151" spans="1:17" ht="12.75">
      <c r="A151" s="376"/>
      <c r="B151" s="45">
        <v>854</v>
      </c>
      <c r="C151" s="233">
        <v>85446</v>
      </c>
      <c r="D151" s="48">
        <f t="shared" si="15"/>
        <v>249</v>
      </c>
      <c r="E151" s="48">
        <f t="shared" si="16"/>
        <v>249</v>
      </c>
      <c r="F151" s="48"/>
      <c r="G151" s="48">
        <v>249</v>
      </c>
      <c r="H151" s="48"/>
      <c r="I151" s="48"/>
      <c r="J151" s="48"/>
      <c r="K151" s="48"/>
      <c r="L151" s="48"/>
      <c r="M151" s="237">
        <f t="shared" si="21"/>
        <v>0</v>
      </c>
      <c r="N151" s="48"/>
      <c r="O151" s="48"/>
      <c r="P151" s="48"/>
      <c r="Q151" s="48"/>
    </row>
    <row r="152" spans="1:17" ht="12.75">
      <c r="A152" s="258" t="s">
        <v>432</v>
      </c>
      <c r="B152" s="149"/>
      <c r="C152" s="249"/>
      <c r="D152" s="238">
        <f>SUM(D145:D151)</f>
        <v>1468338</v>
      </c>
      <c r="E152" s="238">
        <f>SUM(E145:E151)</f>
        <v>1468338</v>
      </c>
      <c r="F152" s="238">
        <f>SUM(F145:F151)</f>
        <v>1216548</v>
      </c>
      <c r="G152" s="238">
        <f>SUM(G145:G151)</f>
        <v>245800</v>
      </c>
      <c r="H152" s="238"/>
      <c r="I152" s="238">
        <f>SUM(I145:I151)</f>
        <v>5990</v>
      </c>
      <c r="J152" s="238"/>
      <c r="K152" s="238"/>
      <c r="L152" s="238"/>
      <c r="M152" s="237">
        <f t="shared" si="21"/>
        <v>0</v>
      </c>
      <c r="N152" s="48"/>
      <c r="O152" s="48"/>
      <c r="P152" s="48"/>
      <c r="Q152" s="48"/>
    </row>
    <row r="153" spans="1:17" ht="12.75">
      <c r="A153" s="376" t="s">
        <v>447</v>
      </c>
      <c r="B153" s="45">
        <v>801</v>
      </c>
      <c r="C153" s="233">
        <v>80101</v>
      </c>
      <c r="D153" s="48">
        <f t="shared" si="15"/>
        <v>1952988</v>
      </c>
      <c r="E153" s="48">
        <f t="shared" si="16"/>
        <v>1947988</v>
      </c>
      <c r="F153" s="48">
        <v>1665766</v>
      </c>
      <c r="G153" s="48">
        <v>276022</v>
      </c>
      <c r="H153" s="48"/>
      <c r="I153" s="48">
        <v>6200</v>
      </c>
      <c r="J153" s="48"/>
      <c r="K153" s="48"/>
      <c r="L153" s="48"/>
      <c r="M153" s="237">
        <f t="shared" si="21"/>
        <v>5000</v>
      </c>
      <c r="N153" s="48">
        <v>5000</v>
      </c>
      <c r="O153" s="48"/>
      <c r="P153" s="48"/>
      <c r="Q153" s="48"/>
    </row>
    <row r="154" spans="1:17" ht="12.75">
      <c r="A154" s="376"/>
      <c r="B154" s="233">
        <v>801</v>
      </c>
      <c r="C154" s="233">
        <v>80113</v>
      </c>
      <c r="D154" s="48">
        <f t="shared" si="15"/>
        <v>360</v>
      </c>
      <c r="E154" s="48">
        <f t="shared" si="16"/>
        <v>360</v>
      </c>
      <c r="F154" s="48"/>
      <c r="G154" s="48">
        <v>360</v>
      </c>
      <c r="H154" s="48"/>
      <c r="I154" s="48"/>
      <c r="J154" s="48"/>
      <c r="K154" s="48"/>
      <c r="L154" s="48"/>
      <c r="M154" s="237">
        <f t="shared" si="21"/>
        <v>0</v>
      </c>
      <c r="N154" s="48"/>
      <c r="O154" s="48"/>
      <c r="P154" s="48"/>
      <c r="Q154" s="48"/>
    </row>
    <row r="155" spans="1:17" ht="12.75">
      <c r="A155" s="376"/>
      <c r="B155" s="45">
        <v>801</v>
      </c>
      <c r="C155" s="233">
        <v>80146</v>
      </c>
      <c r="D155" s="48">
        <f t="shared" si="15"/>
        <v>5896</v>
      </c>
      <c r="E155" s="48">
        <f t="shared" si="16"/>
        <v>5896</v>
      </c>
      <c r="F155" s="48"/>
      <c r="G155" s="48">
        <v>5896</v>
      </c>
      <c r="H155" s="48"/>
      <c r="I155" s="48"/>
      <c r="J155" s="48"/>
      <c r="K155" s="48"/>
      <c r="L155" s="48"/>
      <c r="M155" s="237">
        <f t="shared" si="21"/>
        <v>0</v>
      </c>
      <c r="N155" s="48"/>
      <c r="O155" s="48"/>
      <c r="P155" s="48"/>
      <c r="Q155" s="48"/>
    </row>
    <row r="156" spans="1:17" ht="12.75">
      <c r="A156" s="376"/>
      <c r="B156" s="233">
        <v>801</v>
      </c>
      <c r="C156" s="233">
        <v>80148</v>
      </c>
      <c r="D156" s="48">
        <f t="shared" si="15"/>
        <v>107825</v>
      </c>
      <c r="E156" s="48">
        <f t="shared" si="16"/>
        <v>107825</v>
      </c>
      <c r="F156" s="48">
        <v>99219</v>
      </c>
      <c r="G156" s="48">
        <v>7906</v>
      </c>
      <c r="H156" s="48"/>
      <c r="I156" s="48">
        <v>700</v>
      </c>
      <c r="J156" s="48"/>
      <c r="K156" s="48"/>
      <c r="L156" s="48"/>
      <c r="M156" s="237">
        <f t="shared" si="21"/>
        <v>0</v>
      </c>
      <c r="N156" s="48"/>
      <c r="O156" s="48"/>
      <c r="P156" s="48"/>
      <c r="Q156" s="48"/>
    </row>
    <row r="157" spans="1:17" ht="12.75">
      <c r="A157" s="376"/>
      <c r="B157" s="233">
        <v>854</v>
      </c>
      <c r="C157" s="233">
        <v>85401</v>
      </c>
      <c r="D157" s="48">
        <f t="shared" si="15"/>
        <v>132276</v>
      </c>
      <c r="E157" s="48">
        <f t="shared" si="16"/>
        <v>132276</v>
      </c>
      <c r="F157" s="48">
        <v>119700</v>
      </c>
      <c r="G157" s="48">
        <v>12156</v>
      </c>
      <c r="H157" s="48"/>
      <c r="I157" s="48">
        <v>420</v>
      </c>
      <c r="J157" s="48"/>
      <c r="K157" s="48"/>
      <c r="L157" s="48"/>
      <c r="M157" s="237">
        <f t="shared" si="21"/>
        <v>0</v>
      </c>
      <c r="N157" s="48"/>
      <c r="O157" s="48"/>
      <c r="P157" s="48"/>
      <c r="Q157" s="48"/>
    </row>
    <row r="158" spans="1:17" ht="12.75">
      <c r="A158" s="376"/>
      <c r="B158" s="233">
        <v>854</v>
      </c>
      <c r="C158" s="233">
        <v>85412</v>
      </c>
      <c r="D158" s="48">
        <f t="shared" si="15"/>
        <v>7000</v>
      </c>
      <c r="E158" s="48">
        <f t="shared" si="16"/>
        <v>7000</v>
      </c>
      <c r="F158" s="48">
        <v>2122</v>
      </c>
      <c r="G158" s="48">
        <v>4878</v>
      </c>
      <c r="H158" s="48"/>
      <c r="I158" s="48"/>
      <c r="J158" s="48"/>
      <c r="K158" s="48"/>
      <c r="L158" s="48"/>
      <c r="M158" s="237">
        <f t="shared" si="21"/>
        <v>0</v>
      </c>
      <c r="N158" s="48"/>
      <c r="O158" s="48"/>
      <c r="P158" s="48"/>
      <c r="Q158" s="48"/>
    </row>
    <row r="159" spans="1:17" ht="12.75">
      <c r="A159" s="376"/>
      <c r="B159" s="233">
        <v>854</v>
      </c>
      <c r="C159" s="233">
        <v>85415</v>
      </c>
      <c r="D159" s="48">
        <f t="shared" si="15"/>
        <v>3210</v>
      </c>
      <c r="E159" s="48">
        <f t="shared" si="16"/>
        <v>3210</v>
      </c>
      <c r="F159" s="48"/>
      <c r="G159" s="48"/>
      <c r="H159" s="48"/>
      <c r="I159" s="48">
        <v>3210</v>
      </c>
      <c r="J159" s="48"/>
      <c r="K159" s="48"/>
      <c r="L159" s="48"/>
      <c r="M159" s="237">
        <f t="shared" si="21"/>
        <v>0</v>
      </c>
      <c r="N159" s="48"/>
      <c r="O159" s="48"/>
      <c r="P159" s="48"/>
      <c r="Q159" s="48"/>
    </row>
    <row r="160" spans="1:17" ht="12.75">
      <c r="A160" s="376"/>
      <c r="B160" s="233">
        <v>854</v>
      </c>
      <c r="C160" s="233">
        <v>85446</v>
      </c>
      <c r="D160" s="48">
        <f t="shared" si="15"/>
        <v>491</v>
      </c>
      <c r="E160" s="48">
        <f t="shared" si="16"/>
        <v>491</v>
      </c>
      <c r="F160" s="48"/>
      <c r="G160" s="48">
        <v>491</v>
      </c>
      <c r="H160" s="48"/>
      <c r="I160" s="48"/>
      <c r="J160" s="48"/>
      <c r="K160" s="48"/>
      <c r="L160" s="48"/>
      <c r="M160" s="237">
        <f t="shared" si="21"/>
        <v>0</v>
      </c>
      <c r="N160" s="48"/>
      <c r="O160" s="48"/>
      <c r="P160" s="48"/>
      <c r="Q160" s="48"/>
    </row>
    <row r="161" spans="1:17" ht="12.75">
      <c r="A161" s="258" t="s">
        <v>432</v>
      </c>
      <c r="B161" s="249"/>
      <c r="C161" s="249"/>
      <c r="D161" s="238">
        <f>SUM(D153:D160)</f>
        <v>2210046</v>
      </c>
      <c r="E161" s="238">
        <f>SUM(E153:E160)</f>
        <v>2205046</v>
      </c>
      <c r="F161" s="238">
        <f>SUM(F153:F160)</f>
        <v>1886807</v>
      </c>
      <c r="G161" s="238">
        <f>SUM(G153:G160)</f>
        <v>307709</v>
      </c>
      <c r="H161" s="238"/>
      <c r="I161" s="238">
        <f>SUM(I153:I160)</f>
        <v>10530</v>
      </c>
      <c r="J161" s="238"/>
      <c r="K161" s="238"/>
      <c r="L161" s="238"/>
      <c r="M161" s="238">
        <f>SUM(M153:M160)</f>
        <v>5000</v>
      </c>
      <c r="N161" s="238">
        <f>SUM(N153:N160)</f>
        <v>5000</v>
      </c>
      <c r="O161" s="48"/>
      <c r="P161" s="48"/>
      <c r="Q161" s="48"/>
    </row>
    <row r="162" spans="1:17" ht="12.75" customHeight="1">
      <c r="A162" s="376" t="s">
        <v>448</v>
      </c>
      <c r="B162" s="233">
        <v>801</v>
      </c>
      <c r="C162" s="45">
        <v>80101</v>
      </c>
      <c r="D162" s="48">
        <f t="shared" si="15"/>
        <v>1840197</v>
      </c>
      <c r="E162" s="48">
        <f t="shared" si="16"/>
        <v>1840197</v>
      </c>
      <c r="F162" s="48">
        <v>1582853</v>
      </c>
      <c r="G162" s="48">
        <v>251144</v>
      </c>
      <c r="H162" s="48"/>
      <c r="I162" s="48">
        <v>6200</v>
      </c>
      <c r="J162" s="48"/>
      <c r="K162" s="48"/>
      <c r="L162" s="48"/>
      <c r="M162" s="237">
        <f t="shared" si="21"/>
        <v>0</v>
      </c>
      <c r="N162" s="48"/>
      <c r="O162" s="48"/>
      <c r="P162" s="48"/>
      <c r="Q162" s="48"/>
    </row>
    <row r="163" spans="1:17" ht="12.75">
      <c r="A163" s="370"/>
      <c r="B163" s="233">
        <v>801</v>
      </c>
      <c r="C163" s="45">
        <v>80103</v>
      </c>
      <c r="D163" s="48">
        <f t="shared" si="15"/>
        <v>45882</v>
      </c>
      <c r="E163" s="48">
        <f t="shared" si="16"/>
        <v>45882</v>
      </c>
      <c r="F163" s="48">
        <v>41721</v>
      </c>
      <c r="G163" s="48">
        <v>4011</v>
      </c>
      <c r="H163" s="48"/>
      <c r="I163" s="48">
        <v>150</v>
      </c>
      <c r="J163" s="48"/>
      <c r="K163" s="48"/>
      <c r="L163" s="48"/>
      <c r="M163" s="237">
        <f t="shared" si="21"/>
        <v>0</v>
      </c>
      <c r="N163" s="48"/>
      <c r="O163" s="48"/>
      <c r="P163" s="48"/>
      <c r="Q163" s="48"/>
    </row>
    <row r="164" spans="1:17" ht="12.75">
      <c r="A164" s="370"/>
      <c r="B164" s="233">
        <v>801</v>
      </c>
      <c r="C164" s="45">
        <v>80146</v>
      </c>
      <c r="D164" s="48">
        <f t="shared" si="15"/>
        <v>5698</v>
      </c>
      <c r="E164" s="48">
        <f t="shared" si="16"/>
        <v>5698</v>
      </c>
      <c r="F164" s="48"/>
      <c r="G164" s="48">
        <v>5698</v>
      </c>
      <c r="H164" s="48"/>
      <c r="I164" s="48"/>
      <c r="J164" s="48"/>
      <c r="K164" s="48"/>
      <c r="L164" s="48"/>
      <c r="M164" s="237">
        <f t="shared" si="21"/>
        <v>0</v>
      </c>
      <c r="N164" s="48"/>
      <c r="O164" s="48"/>
      <c r="P164" s="48"/>
      <c r="Q164" s="48"/>
    </row>
    <row r="165" spans="1:17" ht="12.75">
      <c r="A165" s="370"/>
      <c r="B165" s="233">
        <v>801</v>
      </c>
      <c r="C165" s="45">
        <v>80148</v>
      </c>
      <c r="D165" s="48">
        <f t="shared" si="15"/>
        <v>136240</v>
      </c>
      <c r="E165" s="48">
        <f t="shared" si="16"/>
        <v>136240</v>
      </c>
      <c r="F165" s="48">
        <v>124798</v>
      </c>
      <c r="G165" s="48">
        <v>10842</v>
      </c>
      <c r="H165" s="48"/>
      <c r="I165" s="48">
        <v>600</v>
      </c>
      <c r="J165" s="48"/>
      <c r="K165" s="48"/>
      <c r="L165" s="48"/>
      <c r="M165" s="237">
        <f t="shared" si="21"/>
        <v>0</v>
      </c>
      <c r="N165" s="48"/>
      <c r="O165" s="48"/>
      <c r="P165" s="48"/>
      <c r="Q165" s="48"/>
    </row>
    <row r="166" spans="1:17" ht="12.75">
      <c r="A166" s="370"/>
      <c r="B166" s="233">
        <v>801</v>
      </c>
      <c r="C166" s="45">
        <v>80195</v>
      </c>
      <c r="D166" s="48">
        <f t="shared" si="15"/>
        <v>30554</v>
      </c>
      <c r="E166" s="48">
        <f t="shared" si="16"/>
        <v>30554</v>
      </c>
      <c r="F166" s="48">
        <v>11362</v>
      </c>
      <c r="G166" s="48">
        <v>18892</v>
      </c>
      <c r="H166" s="48"/>
      <c r="I166" s="48">
        <v>300</v>
      </c>
      <c r="J166" s="48"/>
      <c r="K166" s="48"/>
      <c r="L166" s="48"/>
      <c r="M166" s="237">
        <f t="shared" si="21"/>
        <v>0</v>
      </c>
      <c r="N166" s="48"/>
      <c r="O166" s="48"/>
      <c r="P166" s="48"/>
      <c r="Q166" s="48"/>
    </row>
    <row r="167" spans="1:17" ht="12.75">
      <c r="A167" s="370"/>
      <c r="B167" s="233">
        <v>854</v>
      </c>
      <c r="C167" s="45">
        <v>85401</v>
      </c>
      <c r="D167" s="48">
        <f t="shared" si="15"/>
        <v>161483</v>
      </c>
      <c r="E167" s="48">
        <f t="shared" si="16"/>
        <v>161483</v>
      </c>
      <c r="F167" s="48">
        <v>146635</v>
      </c>
      <c r="G167" s="48">
        <v>14298</v>
      </c>
      <c r="H167" s="48"/>
      <c r="I167" s="48">
        <v>550</v>
      </c>
      <c r="J167" s="48"/>
      <c r="K167" s="48"/>
      <c r="L167" s="48"/>
      <c r="M167" s="237">
        <f t="shared" si="21"/>
        <v>0</v>
      </c>
      <c r="N167" s="48"/>
      <c r="O167" s="48"/>
      <c r="P167" s="48"/>
      <c r="Q167" s="48"/>
    </row>
    <row r="168" spans="1:17" ht="12.75">
      <c r="A168" s="370"/>
      <c r="B168" s="233">
        <v>854</v>
      </c>
      <c r="C168" s="45">
        <v>85412</v>
      </c>
      <c r="D168" s="48">
        <f t="shared" si="15"/>
        <v>3880</v>
      </c>
      <c r="E168" s="48">
        <f t="shared" si="16"/>
        <v>3880</v>
      </c>
      <c r="F168" s="48"/>
      <c r="G168" s="48">
        <v>3880</v>
      </c>
      <c r="H168" s="48"/>
      <c r="I168" s="48"/>
      <c r="J168" s="48"/>
      <c r="K168" s="48"/>
      <c r="L168" s="48"/>
      <c r="M168" s="237">
        <f t="shared" si="21"/>
        <v>0</v>
      </c>
      <c r="N168" s="48"/>
      <c r="O168" s="48"/>
      <c r="P168" s="48"/>
      <c r="Q168" s="48"/>
    </row>
    <row r="169" spans="1:17" ht="12.75">
      <c r="A169" s="370"/>
      <c r="B169" s="233">
        <v>854</v>
      </c>
      <c r="C169" s="45">
        <v>85415</v>
      </c>
      <c r="D169" s="48">
        <f t="shared" si="15"/>
        <v>3120</v>
      </c>
      <c r="E169" s="48">
        <f t="shared" si="16"/>
        <v>3120</v>
      </c>
      <c r="F169" s="48"/>
      <c r="G169" s="48"/>
      <c r="H169" s="48"/>
      <c r="I169" s="48">
        <v>3120</v>
      </c>
      <c r="J169" s="48"/>
      <c r="K169" s="48"/>
      <c r="L169" s="48"/>
      <c r="M169" s="237">
        <f t="shared" si="21"/>
        <v>0</v>
      </c>
      <c r="N169" s="48"/>
      <c r="O169" s="48"/>
      <c r="P169" s="48"/>
      <c r="Q169" s="48"/>
    </row>
    <row r="170" spans="1:17" ht="12.75">
      <c r="A170" s="371"/>
      <c r="B170" s="233">
        <v>854</v>
      </c>
      <c r="C170" s="45">
        <v>85446</v>
      </c>
      <c r="D170" s="48">
        <f t="shared" si="15"/>
        <v>584</v>
      </c>
      <c r="E170" s="48">
        <f t="shared" si="16"/>
        <v>584</v>
      </c>
      <c r="F170" s="48"/>
      <c r="G170" s="48">
        <v>584</v>
      </c>
      <c r="H170" s="48"/>
      <c r="I170" s="48"/>
      <c r="J170" s="48"/>
      <c r="K170" s="48"/>
      <c r="L170" s="48"/>
      <c r="M170" s="237">
        <f t="shared" si="21"/>
        <v>0</v>
      </c>
      <c r="N170" s="48"/>
      <c r="O170" s="48"/>
      <c r="P170" s="48"/>
      <c r="Q170" s="48"/>
    </row>
    <row r="171" spans="1:17" ht="12.75">
      <c r="A171" s="258" t="s">
        <v>432</v>
      </c>
      <c r="B171" s="233"/>
      <c r="C171" s="45"/>
      <c r="D171" s="238">
        <f>SUM(D162:D170)</f>
        <v>2227638</v>
      </c>
      <c r="E171" s="238">
        <f>SUM(E162:E170)</f>
        <v>2227638</v>
      </c>
      <c r="F171" s="238">
        <f>SUM(F162:F170)</f>
        <v>1907369</v>
      </c>
      <c r="G171" s="238">
        <f>SUM(G162:G170)</f>
        <v>309349</v>
      </c>
      <c r="H171" s="238"/>
      <c r="I171" s="238">
        <f>SUM(I162:I170)</f>
        <v>10920</v>
      </c>
      <c r="J171" s="238"/>
      <c r="K171" s="238"/>
      <c r="L171" s="238"/>
      <c r="M171" s="237">
        <f t="shared" si="21"/>
        <v>0</v>
      </c>
      <c r="N171" s="48"/>
      <c r="O171" s="48"/>
      <c r="P171" s="48"/>
      <c r="Q171" s="48"/>
    </row>
    <row r="172" spans="1:17" ht="12.75">
      <c r="A172" s="368" t="s">
        <v>6</v>
      </c>
      <c r="B172" s="45">
        <v>801</v>
      </c>
      <c r="C172" s="233">
        <v>80101</v>
      </c>
      <c r="D172" s="48">
        <f t="shared" si="15"/>
        <v>769611</v>
      </c>
      <c r="E172" s="48">
        <f t="shared" si="16"/>
        <v>769611</v>
      </c>
      <c r="F172" s="48">
        <v>623345</v>
      </c>
      <c r="G172" s="48">
        <v>110178</v>
      </c>
      <c r="H172" s="48"/>
      <c r="I172" s="48">
        <v>36088</v>
      </c>
      <c r="J172" s="48"/>
      <c r="K172" s="48"/>
      <c r="L172" s="48"/>
      <c r="M172" s="237">
        <f t="shared" si="21"/>
        <v>0</v>
      </c>
      <c r="N172" s="48"/>
      <c r="O172" s="48"/>
      <c r="P172" s="48"/>
      <c r="Q172" s="48"/>
    </row>
    <row r="173" spans="1:17" ht="12.75">
      <c r="A173" s="376"/>
      <c r="B173" s="45">
        <v>801</v>
      </c>
      <c r="C173" s="233">
        <v>80104</v>
      </c>
      <c r="D173" s="48">
        <f t="shared" si="15"/>
        <v>320152</v>
      </c>
      <c r="E173" s="48">
        <f t="shared" si="16"/>
        <v>320152</v>
      </c>
      <c r="F173" s="48">
        <v>272190</v>
      </c>
      <c r="G173" s="48">
        <v>37940</v>
      </c>
      <c r="H173" s="48"/>
      <c r="I173" s="48">
        <v>10022</v>
      </c>
      <c r="J173" s="48"/>
      <c r="K173" s="48"/>
      <c r="L173" s="48"/>
      <c r="M173" s="237">
        <f t="shared" si="21"/>
        <v>0</v>
      </c>
      <c r="N173" s="48"/>
      <c r="O173" s="48"/>
      <c r="P173" s="48"/>
      <c r="Q173" s="48"/>
    </row>
    <row r="174" spans="1:17" ht="12.75">
      <c r="A174" s="376"/>
      <c r="B174" s="45">
        <v>801</v>
      </c>
      <c r="C174" s="233">
        <v>80146</v>
      </c>
      <c r="D174" s="48">
        <f t="shared" si="15"/>
        <v>2654</v>
      </c>
      <c r="E174" s="48">
        <f t="shared" si="16"/>
        <v>2654</v>
      </c>
      <c r="F174" s="48"/>
      <c r="G174" s="48">
        <v>2654</v>
      </c>
      <c r="H174" s="48"/>
      <c r="I174" s="48"/>
      <c r="J174" s="48"/>
      <c r="K174" s="48"/>
      <c r="L174" s="48"/>
      <c r="M174" s="237">
        <f t="shared" si="21"/>
        <v>0</v>
      </c>
      <c r="N174" s="48"/>
      <c r="O174" s="48"/>
      <c r="P174" s="48"/>
      <c r="Q174" s="48"/>
    </row>
    <row r="175" spans="1:17" ht="12.75">
      <c r="A175" s="376"/>
      <c r="B175" s="45">
        <v>801</v>
      </c>
      <c r="C175" s="233">
        <v>80148</v>
      </c>
      <c r="D175" s="48">
        <f t="shared" si="15"/>
        <v>523</v>
      </c>
      <c r="E175" s="48">
        <f t="shared" si="16"/>
        <v>523</v>
      </c>
      <c r="F175" s="48"/>
      <c r="G175" s="48">
        <v>523</v>
      </c>
      <c r="H175" s="48"/>
      <c r="I175" s="48"/>
      <c r="J175" s="48"/>
      <c r="K175" s="48"/>
      <c r="L175" s="48"/>
      <c r="M175" s="237">
        <f t="shared" si="21"/>
        <v>0</v>
      </c>
      <c r="N175" s="48"/>
      <c r="O175" s="48"/>
      <c r="P175" s="48"/>
      <c r="Q175" s="48"/>
    </row>
    <row r="176" spans="1:17" ht="12.75">
      <c r="A176" s="376"/>
      <c r="B176" s="45">
        <v>854</v>
      </c>
      <c r="C176" s="233">
        <v>85401</v>
      </c>
      <c r="D176" s="48">
        <f t="shared" si="15"/>
        <v>24916</v>
      </c>
      <c r="E176" s="48">
        <f t="shared" si="16"/>
        <v>24916</v>
      </c>
      <c r="F176" s="48">
        <v>21817</v>
      </c>
      <c r="G176" s="48">
        <v>1714</v>
      </c>
      <c r="H176" s="48"/>
      <c r="I176" s="48">
        <v>1385</v>
      </c>
      <c r="J176" s="48"/>
      <c r="K176" s="48"/>
      <c r="L176" s="48"/>
      <c r="M176" s="237">
        <f t="shared" si="21"/>
        <v>0</v>
      </c>
      <c r="N176" s="48"/>
      <c r="O176" s="48"/>
      <c r="P176" s="48"/>
      <c r="Q176" s="48"/>
    </row>
    <row r="177" spans="1:17" ht="12.75">
      <c r="A177" s="376"/>
      <c r="B177" s="45">
        <v>854</v>
      </c>
      <c r="C177" s="233">
        <v>85412</v>
      </c>
      <c r="D177" s="48">
        <f t="shared" si="15"/>
        <v>930</v>
      </c>
      <c r="E177" s="48">
        <f t="shared" si="16"/>
        <v>930</v>
      </c>
      <c r="F177" s="48"/>
      <c r="G177" s="48">
        <v>930</v>
      </c>
      <c r="H177" s="48"/>
      <c r="I177" s="48"/>
      <c r="J177" s="48"/>
      <c r="K177" s="48"/>
      <c r="L177" s="48"/>
      <c r="M177" s="237">
        <f t="shared" si="21"/>
        <v>0</v>
      </c>
      <c r="N177" s="48"/>
      <c r="O177" s="48"/>
      <c r="P177" s="48"/>
      <c r="Q177" s="48"/>
    </row>
    <row r="178" spans="1:17" ht="12.75">
      <c r="A178" s="376"/>
      <c r="B178" s="45">
        <v>854</v>
      </c>
      <c r="C178" s="233">
        <v>85415</v>
      </c>
      <c r="D178" s="48">
        <f t="shared" si="15"/>
        <v>645</v>
      </c>
      <c r="E178" s="48">
        <f t="shared" si="16"/>
        <v>645</v>
      </c>
      <c r="F178" s="48"/>
      <c r="G178" s="48"/>
      <c r="H178" s="48"/>
      <c r="I178" s="48">
        <v>645</v>
      </c>
      <c r="J178" s="48"/>
      <c r="K178" s="48"/>
      <c r="L178" s="48"/>
      <c r="M178" s="237">
        <f t="shared" si="21"/>
        <v>0</v>
      </c>
      <c r="N178" s="48"/>
      <c r="O178" s="48"/>
      <c r="P178" s="48"/>
      <c r="Q178" s="48"/>
    </row>
    <row r="179" spans="1:17" ht="12.75">
      <c r="A179" s="376"/>
      <c r="B179" s="45">
        <v>854</v>
      </c>
      <c r="C179" s="233">
        <v>85446</v>
      </c>
      <c r="D179" s="48">
        <f t="shared" si="15"/>
        <v>82</v>
      </c>
      <c r="E179" s="48">
        <f t="shared" si="16"/>
        <v>82</v>
      </c>
      <c r="F179" s="48"/>
      <c r="G179" s="48">
        <v>82</v>
      </c>
      <c r="H179" s="48"/>
      <c r="I179" s="48"/>
      <c r="J179" s="48"/>
      <c r="K179" s="48"/>
      <c r="L179" s="48"/>
      <c r="M179" s="237">
        <f t="shared" si="21"/>
        <v>0</v>
      </c>
      <c r="N179" s="48"/>
      <c r="O179" s="48"/>
      <c r="P179" s="48"/>
      <c r="Q179" s="48"/>
    </row>
    <row r="180" spans="1:17" ht="12.75">
      <c r="A180" s="258" t="s">
        <v>432</v>
      </c>
      <c r="B180" s="149"/>
      <c r="C180" s="249"/>
      <c r="D180" s="238">
        <f>SUM(D172:D179)</f>
        <v>1119513</v>
      </c>
      <c r="E180" s="238">
        <f>SUM(E172:E179)</f>
        <v>1119513</v>
      </c>
      <c r="F180" s="238">
        <f>SUM(F172:F179)</f>
        <v>917352</v>
      </c>
      <c r="G180" s="238">
        <f>SUM(G172:G179)</f>
        <v>154021</v>
      </c>
      <c r="H180" s="238"/>
      <c r="I180" s="238">
        <f>SUM(I172:I179)</f>
        <v>48140</v>
      </c>
      <c r="J180" s="238"/>
      <c r="K180" s="238"/>
      <c r="L180" s="238"/>
      <c r="M180" s="237">
        <f t="shared" si="21"/>
        <v>0</v>
      </c>
      <c r="N180" s="48"/>
      <c r="O180" s="48"/>
      <c r="P180" s="48"/>
      <c r="Q180" s="48"/>
    </row>
    <row r="181" spans="1:17" ht="12.75">
      <c r="A181" s="368" t="s">
        <v>7</v>
      </c>
      <c r="B181" s="45">
        <v>801</v>
      </c>
      <c r="C181" s="233">
        <v>80101</v>
      </c>
      <c r="D181" s="48">
        <f t="shared" si="15"/>
        <v>1092813</v>
      </c>
      <c r="E181" s="48">
        <f t="shared" si="16"/>
        <v>1092813</v>
      </c>
      <c r="F181" s="48">
        <v>892211</v>
      </c>
      <c r="G181" s="48">
        <v>150777</v>
      </c>
      <c r="H181" s="48"/>
      <c r="I181" s="48">
        <v>49825</v>
      </c>
      <c r="J181" s="48"/>
      <c r="K181" s="48"/>
      <c r="L181" s="48"/>
      <c r="M181" s="237">
        <f t="shared" si="21"/>
        <v>0</v>
      </c>
      <c r="N181" s="48"/>
      <c r="O181" s="48"/>
      <c r="P181" s="48"/>
      <c r="Q181" s="48"/>
    </row>
    <row r="182" spans="1:17" ht="12.75">
      <c r="A182" s="376"/>
      <c r="B182" s="45">
        <v>801</v>
      </c>
      <c r="C182" s="233">
        <v>80103</v>
      </c>
      <c r="D182" s="48">
        <f t="shared" si="15"/>
        <v>113947</v>
      </c>
      <c r="E182" s="48">
        <f t="shared" si="16"/>
        <v>113947</v>
      </c>
      <c r="F182" s="48">
        <v>93726</v>
      </c>
      <c r="G182" s="48">
        <v>13319</v>
      </c>
      <c r="H182" s="48"/>
      <c r="I182" s="48">
        <v>6902</v>
      </c>
      <c r="J182" s="48"/>
      <c r="K182" s="48"/>
      <c r="L182" s="48"/>
      <c r="M182" s="237">
        <f t="shared" si="21"/>
        <v>0</v>
      </c>
      <c r="N182" s="48"/>
      <c r="O182" s="48"/>
      <c r="P182" s="48"/>
      <c r="Q182" s="48"/>
    </row>
    <row r="183" spans="1:17" ht="12.75">
      <c r="A183" s="376"/>
      <c r="B183" s="45">
        <v>801</v>
      </c>
      <c r="C183" s="233">
        <v>80110</v>
      </c>
      <c r="D183" s="48">
        <f t="shared" si="15"/>
        <v>1239581</v>
      </c>
      <c r="E183" s="48">
        <f t="shared" si="16"/>
        <v>1239581</v>
      </c>
      <c r="F183" s="48">
        <v>1045273</v>
      </c>
      <c r="G183" s="48">
        <v>129051</v>
      </c>
      <c r="H183" s="48"/>
      <c r="I183" s="48">
        <v>65257</v>
      </c>
      <c r="J183" s="48"/>
      <c r="K183" s="48"/>
      <c r="L183" s="48"/>
      <c r="M183" s="237">
        <f t="shared" si="21"/>
        <v>0</v>
      </c>
      <c r="N183" s="48"/>
      <c r="O183" s="48"/>
      <c r="P183" s="48"/>
      <c r="Q183" s="48"/>
    </row>
    <row r="184" spans="1:17" ht="12.75">
      <c r="A184" s="376"/>
      <c r="B184" s="45">
        <v>801</v>
      </c>
      <c r="C184" s="233">
        <v>80113</v>
      </c>
      <c r="D184" s="48">
        <f t="shared" si="15"/>
        <v>12500</v>
      </c>
      <c r="E184" s="48">
        <f t="shared" si="16"/>
        <v>12500</v>
      </c>
      <c r="F184" s="48"/>
      <c r="G184" s="48">
        <v>12500</v>
      </c>
      <c r="H184" s="48"/>
      <c r="I184" s="48"/>
      <c r="J184" s="48"/>
      <c r="K184" s="48"/>
      <c r="L184" s="48"/>
      <c r="M184" s="237">
        <f t="shared" si="21"/>
        <v>0</v>
      </c>
      <c r="N184" s="48"/>
      <c r="O184" s="48"/>
      <c r="P184" s="48"/>
      <c r="Q184" s="48"/>
    </row>
    <row r="185" spans="1:17" ht="12.75">
      <c r="A185" s="376"/>
      <c r="B185" s="45">
        <v>801</v>
      </c>
      <c r="C185" s="233">
        <v>80146</v>
      </c>
      <c r="D185" s="48">
        <f t="shared" si="15"/>
        <v>7220</v>
      </c>
      <c r="E185" s="48">
        <f t="shared" si="16"/>
        <v>7220</v>
      </c>
      <c r="F185" s="48"/>
      <c r="G185" s="48">
        <v>7220</v>
      </c>
      <c r="H185" s="48"/>
      <c r="I185" s="48"/>
      <c r="J185" s="48"/>
      <c r="K185" s="48"/>
      <c r="L185" s="48"/>
      <c r="M185" s="237">
        <f t="shared" si="21"/>
        <v>0</v>
      </c>
      <c r="N185" s="48"/>
      <c r="O185" s="48"/>
      <c r="P185" s="48"/>
      <c r="Q185" s="48"/>
    </row>
    <row r="186" spans="1:17" ht="12.75">
      <c r="A186" s="376"/>
      <c r="B186" s="45">
        <v>801</v>
      </c>
      <c r="C186" s="233">
        <v>80148</v>
      </c>
      <c r="D186" s="48">
        <f t="shared" si="15"/>
        <v>119935</v>
      </c>
      <c r="E186" s="48">
        <f t="shared" si="16"/>
        <v>119935</v>
      </c>
      <c r="F186" s="48">
        <v>108250</v>
      </c>
      <c r="G186" s="48">
        <v>10885</v>
      </c>
      <c r="H186" s="48"/>
      <c r="I186" s="48">
        <v>800</v>
      </c>
      <c r="J186" s="48"/>
      <c r="K186" s="48"/>
      <c r="L186" s="48"/>
      <c r="M186" s="237">
        <f t="shared" si="21"/>
        <v>0</v>
      </c>
      <c r="N186" s="48"/>
      <c r="O186" s="48"/>
      <c r="P186" s="48"/>
      <c r="Q186" s="48"/>
    </row>
    <row r="187" spans="1:17" ht="12.75">
      <c r="A187" s="376"/>
      <c r="B187" s="45">
        <v>854</v>
      </c>
      <c r="C187" s="233">
        <v>85401</v>
      </c>
      <c r="D187" s="48">
        <f t="shared" si="15"/>
        <v>33754</v>
      </c>
      <c r="E187" s="48">
        <f t="shared" si="16"/>
        <v>33754</v>
      </c>
      <c r="F187" s="48">
        <v>26505</v>
      </c>
      <c r="G187" s="48">
        <v>4779</v>
      </c>
      <c r="H187" s="48"/>
      <c r="I187" s="48">
        <v>2470</v>
      </c>
      <c r="J187" s="48"/>
      <c r="K187" s="48"/>
      <c r="L187" s="48"/>
      <c r="M187" s="237">
        <f t="shared" si="21"/>
        <v>0</v>
      </c>
      <c r="N187" s="48"/>
      <c r="O187" s="48"/>
      <c r="P187" s="48"/>
      <c r="Q187" s="48"/>
    </row>
    <row r="188" spans="1:17" ht="12.75">
      <c r="A188" s="376"/>
      <c r="B188" s="45">
        <v>854</v>
      </c>
      <c r="C188" s="233">
        <v>85412</v>
      </c>
      <c r="D188" s="48">
        <f t="shared" si="15"/>
        <v>3320</v>
      </c>
      <c r="E188" s="48">
        <f t="shared" si="16"/>
        <v>3320</v>
      </c>
      <c r="F188" s="48"/>
      <c r="G188" s="48">
        <v>3320</v>
      </c>
      <c r="H188" s="48"/>
      <c r="I188" s="48"/>
      <c r="J188" s="48"/>
      <c r="K188" s="48"/>
      <c r="L188" s="48"/>
      <c r="M188" s="237">
        <f t="shared" si="21"/>
        <v>0</v>
      </c>
      <c r="N188" s="48"/>
      <c r="O188" s="48"/>
      <c r="P188" s="48"/>
      <c r="Q188" s="48"/>
    </row>
    <row r="189" spans="1:17" ht="12.75">
      <c r="A189" s="376"/>
      <c r="B189" s="45">
        <v>854</v>
      </c>
      <c r="C189" s="233">
        <v>85415</v>
      </c>
      <c r="D189" s="48">
        <f t="shared" si="15"/>
        <v>3870</v>
      </c>
      <c r="E189" s="48">
        <f t="shared" si="16"/>
        <v>3870</v>
      </c>
      <c r="F189" s="48"/>
      <c r="G189" s="48"/>
      <c r="H189" s="48"/>
      <c r="I189" s="48">
        <v>3870</v>
      </c>
      <c r="J189" s="48"/>
      <c r="K189" s="48"/>
      <c r="L189" s="48"/>
      <c r="M189" s="237">
        <f t="shared" si="21"/>
        <v>0</v>
      </c>
      <c r="N189" s="48"/>
      <c r="O189" s="48"/>
      <c r="P189" s="48"/>
      <c r="Q189" s="48"/>
    </row>
    <row r="190" spans="1:17" ht="12.75">
      <c r="A190" s="376"/>
      <c r="B190" s="45">
        <v>854</v>
      </c>
      <c r="C190" s="233">
        <v>85446</v>
      </c>
      <c r="D190" s="48">
        <f t="shared" si="15"/>
        <v>103</v>
      </c>
      <c r="E190" s="48">
        <f t="shared" si="16"/>
        <v>103</v>
      </c>
      <c r="F190" s="48"/>
      <c r="G190" s="48">
        <v>103</v>
      </c>
      <c r="H190" s="48"/>
      <c r="I190" s="48"/>
      <c r="J190" s="48"/>
      <c r="K190" s="48"/>
      <c r="L190" s="48"/>
      <c r="M190" s="237">
        <f t="shared" si="21"/>
        <v>0</v>
      </c>
      <c r="N190" s="48"/>
      <c r="O190" s="48"/>
      <c r="P190" s="48"/>
      <c r="Q190" s="48"/>
    </row>
    <row r="191" spans="1:17" ht="12.75">
      <c r="A191" s="258" t="s">
        <v>432</v>
      </c>
      <c r="B191" s="149"/>
      <c r="C191" s="249"/>
      <c r="D191" s="238">
        <f>SUM(D181:D190)</f>
        <v>2627043</v>
      </c>
      <c r="E191" s="238">
        <f>SUM(E181:E190)</f>
        <v>2627043</v>
      </c>
      <c r="F191" s="238">
        <f>SUM(F181:F190)</f>
        <v>2165965</v>
      </c>
      <c r="G191" s="238">
        <f>SUM(G181:G190)</f>
        <v>331954</v>
      </c>
      <c r="H191" s="238"/>
      <c r="I191" s="238">
        <f>SUM(I181:I190)</f>
        <v>129124</v>
      </c>
      <c r="J191" s="238"/>
      <c r="K191" s="238"/>
      <c r="L191" s="238"/>
      <c r="M191" s="237">
        <f t="shared" si="21"/>
        <v>0</v>
      </c>
      <c r="N191" s="48"/>
      <c r="O191" s="48"/>
      <c r="P191" s="48"/>
      <c r="Q191" s="48"/>
    </row>
    <row r="192" spans="1:17" ht="12.75">
      <c r="A192" s="376" t="s">
        <v>449</v>
      </c>
      <c r="B192" s="45">
        <v>801</v>
      </c>
      <c r="C192" s="233">
        <v>80101</v>
      </c>
      <c r="D192" s="48">
        <f t="shared" si="15"/>
        <v>1137680</v>
      </c>
      <c r="E192" s="48">
        <f t="shared" si="16"/>
        <v>1130680</v>
      </c>
      <c r="F192" s="48">
        <v>920661</v>
      </c>
      <c r="G192" s="48">
        <v>162294</v>
      </c>
      <c r="H192" s="48"/>
      <c r="I192" s="48">
        <v>47725</v>
      </c>
      <c r="J192" s="48"/>
      <c r="K192" s="48"/>
      <c r="L192" s="48"/>
      <c r="M192" s="237">
        <f t="shared" si="21"/>
        <v>7000</v>
      </c>
      <c r="N192" s="48">
        <v>7000</v>
      </c>
      <c r="O192" s="48"/>
      <c r="P192" s="48"/>
      <c r="Q192" s="48"/>
    </row>
    <row r="193" spans="1:17" ht="12.75">
      <c r="A193" s="376"/>
      <c r="B193" s="45">
        <v>801</v>
      </c>
      <c r="C193" s="233">
        <v>80146</v>
      </c>
      <c r="D193" s="48">
        <f t="shared" si="15"/>
        <v>3186</v>
      </c>
      <c r="E193" s="48">
        <f t="shared" si="16"/>
        <v>3186</v>
      </c>
      <c r="F193" s="48"/>
      <c r="G193" s="48">
        <v>3186</v>
      </c>
      <c r="H193" s="48"/>
      <c r="I193" s="48"/>
      <c r="J193" s="48"/>
      <c r="K193" s="48"/>
      <c r="L193" s="48"/>
      <c r="M193" s="237">
        <f t="shared" si="21"/>
        <v>0</v>
      </c>
      <c r="N193" s="48"/>
      <c r="O193" s="48"/>
      <c r="P193" s="48"/>
      <c r="Q193" s="48"/>
    </row>
    <row r="194" spans="1:17" ht="12.75">
      <c r="A194" s="376"/>
      <c r="B194" s="45">
        <v>801</v>
      </c>
      <c r="C194" s="233">
        <v>80148</v>
      </c>
      <c r="D194" s="48">
        <f t="shared" si="15"/>
        <v>66589</v>
      </c>
      <c r="E194" s="48">
        <f t="shared" si="16"/>
        <v>66589</v>
      </c>
      <c r="F194" s="48">
        <v>61383</v>
      </c>
      <c r="G194" s="48">
        <v>4506</v>
      </c>
      <c r="H194" s="48"/>
      <c r="I194" s="48">
        <v>700</v>
      </c>
      <c r="J194" s="48"/>
      <c r="K194" s="48"/>
      <c r="L194" s="48"/>
      <c r="M194" s="237">
        <f t="shared" si="21"/>
        <v>0</v>
      </c>
      <c r="N194" s="48"/>
      <c r="O194" s="48"/>
      <c r="P194" s="48"/>
      <c r="Q194" s="48"/>
    </row>
    <row r="195" spans="1:17" ht="12.75">
      <c r="A195" s="376"/>
      <c r="B195" s="45">
        <v>854</v>
      </c>
      <c r="C195" s="233">
        <v>85401</v>
      </c>
      <c r="D195" s="48">
        <f t="shared" si="15"/>
        <v>44208</v>
      </c>
      <c r="E195" s="48">
        <f t="shared" si="16"/>
        <v>44208</v>
      </c>
      <c r="F195" s="48">
        <v>34969</v>
      </c>
      <c r="G195" s="48">
        <v>6013</v>
      </c>
      <c r="H195" s="48"/>
      <c r="I195" s="48">
        <v>3226</v>
      </c>
      <c r="J195" s="48"/>
      <c r="K195" s="48"/>
      <c r="L195" s="48"/>
      <c r="M195" s="237">
        <f t="shared" si="21"/>
        <v>0</v>
      </c>
      <c r="N195" s="48"/>
      <c r="O195" s="48"/>
      <c r="P195" s="48"/>
      <c r="Q195" s="48"/>
    </row>
    <row r="196" spans="1:17" ht="12.75">
      <c r="A196" s="376"/>
      <c r="B196" s="45">
        <v>854</v>
      </c>
      <c r="C196" s="233">
        <v>85412</v>
      </c>
      <c r="D196" s="48">
        <f t="shared" si="15"/>
        <v>1860</v>
      </c>
      <c r="E196" s="48">
        <f t="shared" si="16"/>
        <v>1860</v>
      </c>
      <c r="F196" s="48"/>
      <c r="G196" s="48">
        <v>1860</v>
      </c>
      <c r="H196" s="48"/>
      <c r="I196" s="48"/>
      <c r="J196" s="48"/>
      <c r="K196" s="48"/>
      <c r="L196" s="48"/>
      <c r="M196" s="237">
        <f t="shared" si="21"/>
        <v>0</v>
      </c>
      <c r="N196" s="48"/>
      <c r="O196" s="48"/>
      <c r="P196" s="48"/>
      <c r="Q196" s="48"/>
    </row>
    <row r="197" spans="1:17" ht="12.75">
      <c r="A197" s="376"/>
      <c r="B197" s="45">
        <v>854</v>
      </c>
      <c r="C197" s="233">
        <v>85415</v>
      </c>
      <c r="D197" s="48">
        <f t="shared" si="15"/>
        <v>1305</v>
      </c>
      <c r="E197" s="48">
        <f t="shared" si="16"/>
        <v>1305</v>
      </c>
      <c r="F197" s="48"/>
      <c r="G197" s="48"/>
      <c r="H197" s="48"/>
      <c r="I197" s="48">
        <v>1305</v>
      </c>
      <c r="J197" s="48"/>
      <c r="K197" s="48"/>
      <c r="L197" s="48"/>
      <c r="M197" s="237">
        <f t="shared" si="21"/>
        <v>0</v>
      </c>
      <c r="N197" s="48"/>
      <c r="O197" s="48"/>
      <c r="P197" s="48"/>
      <c r="Q197" s="48"/>
    </row>
    <row r="198" spans="1:17" ht="12.75">
      <c r="A198" s="376"/>
      <c r="B198" s="45">
        <v>854</v>
      </c>
      <c r="C198" s="233">
        <v>85446</v>
      </c>
      <c r="D198" s="48">
        <f t="shared" si="15"/>
        <v>137</v>
      </c>
      <c r="E198" s="48">
        <f t="shared" si="16"/>
        <v>137</v>
      </c>
      <c r="F198" s="48"/>
      <c r="G198" s="48">
        <v>137</v>
      </c>
      <c r="H198" s="48"/>
      <c r="I198" s="48"/>
      <c r="J198" s="48"/>
      <c r="K198" s="48"/>
      <c r="L198" s="48"/>
      <c r="M198" s="237">
        <f t="shared" si="21"/>
        <v>0</v>
      </c>
      <c r="N198" s="48"/>
      <c r="O198" s="48"/>
      <c r="P198" s="48"/>
      <c r="Q198" s="48"/>
    </row>
    <row r="199" spans="1:17" ht="12.75">
      <c r="A199" s="258" t="s">
        <v>432</v>
      </c>
      <c r="B199" s="149"/>
      <c r="C199" s="249"/>
      <c r="D199" s="238">
        <f>SUM(D192:D198)</f>
        <v>1254965</v>
      </c>
      <c r="E199" s="238">
        <f>SUM(E192:E198)</f>
        <v>1247965</v>
      </c>
      <c r="F199" s="238">
        <f>SUM(F192:F198)</f>
        <v>1017013</v>
      </c>
      <c r="G199" s="238">
        <f>SUM(G192:G198)</f>
        <v>177996</v>
      </c>
      <c r="H199" s="238"/>
      <c r="I199" s="238">
        <f>SUM(I192:I198)</f>
        <v>52956</v>
      </c>
      <c r="J199" s="238"/>
      <c r="K199" s="238"/>
      <c r="L199" s="238"/>
      <c r="M199" s="238">
        <f t="shared" si="21"/>
        <v>7000</v>
      </c>
      <c r="N199" s="238">
        <f>SUM(N192:N198)</f>
        <v>7000</v>
      </c>
      <c r="O199" s="48"/>
      <c r="P199" s="48"/>
      <c r="Q199" s="48"/>
    </row>
    <row r="200" spans="1:17" ht="12.75">
      <c r="A200" s="376" t="s">
        <v>450</v>
      </c>
      <c r="B200" s="45">
        <v>801</v>
      </c>
      <c r="C200" s="45">
        <v>80101</v>
      </c>
      <c r="D200" s="48">
        <f t="shared" si="15"/>
        <v>690304</v>
      </c>
      <c r="E200" s="48">
        <f t="shared" si="16"/>
        <v>690304</v>
      </c>
      <c r="F200" s="48">
        <v>574056</v>
      </c>
      <c r="G200" s="48">
        <v>86783</v>
      </c>
      <c r="H200" s="48"/>
      <c r="I200" s="48">
        <v>29465</v>
      </c>
      <c r="J200" s="48"/>
      <c r="K200" s="48"/>
      <c r="L200" s="48"/>
      <c r="M200" s="237">
        <f t="shared" si="21"/>
        <v>0</v>
      </c>
      <c r="N200" s="48"/>
      <c r="O200" s="48"/>
      <c r="P200" s="48"/>
      <c r="Q200" s="48"/>
    </row>
    <row r="201" spans="1:17" ht="12.75">
      <c r="A201" s="376"/>
      <c r="B201" s="45">
        <v>801</v>
      </c>
      <c r="C201" s="45">
        <v>80103</v>
      </c>
      <c r="D201" s="48">
        <f t="shared" si="15"/>
        <v>104248</v>
      </c>
      <c r="E201" s="48">
        <f t="shared" si="16"/>
        <v>104248</v>
      </c>
      <c r="F201" s="48">
        <v>89130</v>
      </c>
      <c r="G201" s="48">
        <v>8399</v>
      </c>
      <c r="H201" s="48"/>
      <c r="I201" s="48">
        <v>6719</v>
      </c>
      <c r="J201" s="48"/>
      <c r="K201" s="48"/>
      <c r="L201" s="48"/>
      <c r="M201" s="237">
        <f t="shared" si="21"/>
        <v>0</v>
      </c>
      <c r="N201" s="48"/>
      <c r="O201" s="48"/>
      <c r="P201" s="48"/>
      <c r="Q201" s="48"/>
    </row>
    <row r="202" spans="1:17" ht="12.75">
      <c r="A202" s="376"/>
      <c r="B202" s="45">
        <v>801</v>
      </c>
      <c r="C202" s="45">
        <v>80146</v>
      </c>
      <c r="D202" s="48">
        <f t="shared" si="15"/>
        <v>2238</v>
      </c>
      <c r="E202" s="48">
        <f t="shared" si="16"/>
        <v>2238</v>
      </c>
      <c r="F202" s="48"/>
      <c r="G202" s="48">
        <v>2238</v>
      </c>
      <c r="H202" s="48"/>
      <c r="I202" s="48"/>
      <c r="J202" s="48"/>
      <c r="K202" s="48"/>
      <c r="L202" s="48"/>
      <c r="M202" s="237">
        <f t="shared" si="21"/>
        <v>0</v>
      </c>
      <c r="N202" s="48"/>
      <c r="O202" s="48"/>
      <c r="P202" s="48"/>
      <c r="Q202" s="48"/>
    </row>
    <row r="203" spans="1:17" ht="12.75">
      <c r="A203" s="376"/>
      <c r="B203" s="45">
        <v>854</v>
      </c>
      <c r="C203" s="45">
        <v>85401</v>
      </c>
      <c r="D203" s="48">
        <f t="shared" si="15"/>
        <v>22106</v>
      </c>
      <c r="E203" s="48">
        <f t="shared" si="16"/>
        <v>22106</v>
      </c>
      <c r="F203" s="48">
        <v>16737</v>
      </c>
      <c r="G203" s="48">
        <v>4208</v>
      </c>
      <c r="H203" s="48"/>
      <c r="I203" s="48">
        <v>1161</v>
      </c>
      <c r="J203" s="48"/>
      <c r="K203" s="48"/>
      <c r="L203" s="48"/>
      <c r="M203" s="237">
        <f t="shared" si="21"/>
        <v>0</v>
      </c>
      <c r="N203" s="48"/>
      <c r="O203" s="48"/>
      <c r="P203" s="48"/>
      <c r="Q203" s="48"/>
    </row>
    <row r="204" spans="1:17" ht="12.75">
      <c r="A204" s="376"/>
      <c r="B204" s="45">
        <v>854</v>
      </c>
      <c r="C204" s="45">
        <v>85412</v>
      </c>
      <c r="D204" s="48">
        <f t="shared" si="15"/>
        <v>970</v>
      </c>
      <c r="E204" s="48">
        <f t="shared" si="16"/>
        <v>970</v>
      </c>
      <c r="F204" s="48"/>
      <c r="G204" s="48">
        <v>970</v>
      </c>
      <c r="H204" s="48"/>
      <c r="I204" s="48"/>
      <c r="J204" s="48"/>
      <c r="K204" s="48"/>
      <c r="L204" s="48"/>
      <c r="M204" s="237">
        <f t="shared" si="21"/>
        <v>0</v>
      </c>
      <c r="N204" s="48"/>
      <c r="O204" s="48"/>
      <c r="P204" s="48"/>
      <c r="Q204" s="48"/>
    </row>
    <row r="205" spans="1:17" ht="12.75">
      <c r="A205" s="376"/>
      <c r="B205" s="45">
        <v>854</v>
      </c>
      <c r="C205" s="45">
        <v>85415</v>
      </c>
      <c r="D205" s="48">
        <f t="shared" si="15"/>
        <v>765</v>
      </c>
      <c r="E205" s="48">
        <f t="shared" si="16"/>
        <v>765</v>
      </c>
      <c r="F205" s="48"/>
      <c r="G205" s="48"/>
      <c r="H205" s="48"/>
      <c r="I205" s="48">
        <v>765</v>
      </c>
      <c r="J205" s="48"/>
      <c r="K205" s="48"/>
      <c r="L205" s="48"/>
      <c r="M205" s="237">
        <f t="shared" si="21"/>
        <v>0</v>
      </c>
      <c r="N205" s="48"/>
      <c r="O205" s="48"/>
      <c r="P205" s="48"/>
      <c r="Q205" s="48"/>
    </row>
    <row r="206" spans="1:17" ht="12.75">
      <c r="A206" s="376"/>
      <c r="B206" s="45">
        <v>854</v>
      </c>
      <c r="C206" s="45">
        <v>85446</v>
      </c>
      <c r="D206" s="48">
        <f t="shared" si="15"/>
        <v>65</v>
      </c>
      <c r="E206" s="48">
        <f t="shared" si="16"/>
        <v>65</v>
      </c>
      <c r="F206" s="48"/>
      <c r="G206" s="48">
        <v>65</v>
      </c>
      <c r="H206" s="48"/>
      <c r="I206" s="48"/>
      <c r="J206" s="48"/>
      <c r="K206" s="48"/>
      <c r="L206" s="48"/>
      <c r="M206" s="237">
        <f t="shared" si="21"/>
        <v>0</v>
      </c>
      <c r="N206" s="48"/>
      <c r="O206" s="48"/>
      <c r="P206" s="48"/>
      <c r="Q206" s="48"/>
    </row>
    <row r="207" spans="1:17" ht="12.75">
      <c r="A207" s="258" t="s">
        <v>432</v>
      </c>
      <c r="B207" s="149"/>
      <c r="C207" s="149"/>
      <c r="D207" s="238">
        <f>SUM(D200:D206)</f>
        <v>820696</v>
      </c>
      <c r="E207" s="238">
        <f>SUM(E200:E206)</f>
        <v>820696</v>
      </c>
      <c r="F207" s="238">
        <f>SUM(F200:F206)</f>
        <v>679923</v>
      </c>
      <c r="G207" s="238">
        <f>SUM(G200:G206)</f>
        <v>102663</v>
      </c>
      <c r="H207" s="238"/>
      <c r="I207" s="238">
        <f>SUM(I200:I206)</f>
        <v>38110</v>
      </c>
      <c r="J207" s="238"/>
      <c r="K207" s="238"/>
      <c r="L207" s="238"/>
      <c r="M207" s="237">
        <f t="shared" si="21"/>
        <v>0</v>
      </c>
      <c r="N207" s="48"/>
      <c r="O207" s="48"/>
      <c r="P207" s="48"/>
      <c r="Q207" s="48"/>
    </row>
    <row r="208" spans="1:17" ht="12.75">
      <c r="A208" s="368" t="s">
        <v>8</v>
      </c>
      <c r="B208" s="45">
        <v>801</v>
      </c>
      <c r="C208" s="45">
        <v>80101</v>
      </c>
      <c r="D208" s="48">
        <f t="shared" si="15"/>
        <v>981576</v>
      </c>
      <c r="E208" s="48">
        <f t="shared" si="16"/>
        <v>981576</v>
      </c>
      <c r="F208" s="48">
        <v>829471</v>
      </c>
      <c r="G208" s="48">
        <v>102405</v>
      </c>
      <c r="H208" s="48"/>
      <c r="I208" s="48">
        <v>49700</v>
      </c>
      <c r="J208" s="48"/>
      <c r="K208" s="48"/>
      <c r="L208" s="48"/>
      <c r="M208" s="237">
        <f t="shared" si="21"/>
        <v>0</v>
      </c>
      <c r="N208" s="48"/>
      <c r="O208" s="48"/>
      <c r="P208" s="48"/>
      <c r="Q208" s="48"/>
    </row>
    <row r="209" spans="1:17" ht="12.75">
      <c r="A209" s="369"/>
      <c r="B209" s="45">
        <v>801</v>
      </c>
      <c r="C209" s="45">
        <v>80110</v>
      </c>
      <c r="D209" s="48">
        <f t="shared" si="15"/>
        <v>838977</v>
      </c>
      <c r="E209" s="48">
        <f t="shared" si="16"/>
        <v>838977</v>
      </c>
      <c r="F209" s="48">
        <v>696862</v>
      </c>
      <c r="G209" s="48">
        <v>96008</v>
      </c>
      <c r="H209" s="48"/>
      <c r="I209" s="48">
        <v>39790</v>
      </c>
      <c r="J209" s="48">
        <v>6317</v>
      </c>
      <c r="K209" s="48"/>
      <c r="L209" s="48"/>
      <c r="M209" s="237">
        <f t="shared" si="21"/>
        <v>0</v>
      </c>
      <c r="N209" s="48"/>
      <c r="O209" s="48"/>
      <c r="P209" s="48"/>
      <c r="Q209" s="48"/>
    </row>
    <row r="210" spans="1:17" ht="12.75">
      <c r="A210" s="369"/>
      <c r="B210" s="45">
        <v>801</v>
      </c>
      <c r="C210" s="45">
        <v>80113</v>
      </c>
      <c r="D210" s="48">
        <f t="shared" si="15"/>
        <v>1400</v>
      </c>
      <c r="E210" s="48">
        <f t="shared" si="16"/>
        <v>1400</v>
      </c>
      <c r="F210" s="48"/>
      <c r="G210" s="48">
        <v>1400</v>
      </c>
      <c r="H210" s="48"/>
      <c r="I210" s="48"/>
      <c r="J210" s="48"/>
      <c r="K210" s="48"/>
      <c r="L210" s="48"/>
      <c r="M210" s="237">
        <f t="shared" si="21"/>
        <v>0</v>
      </c>
      <c r="N210" s="48"/>
      <c r="O210" s="48"/>
      <c r="P210" s="48"/>
      <c r="Q210" s="48"/>
    </row>
    <row r="211" spans="1:17" ht="12.75">
      <c r="A211" s="369"/>
      <c r="B211" s="45">
        <v>801</v>
      </c>
      <c r="C211" s="45">
        <v>80146</v>
      </c>
      <c r="D211" s="48">
        <f t="shared" si="15"/>
        <v>5201</v>
      </c>
      <c r="E211" s="48">
        <f t="shared" si="16"/>
        <v>5201</v>
      </c>
      <c r="F211" s="48"/>
      <c r="G211" s="48">
        <v>5201</v>
      </c>
      <c r="H211" s="48"/>
      <c r="I211" s="48"/>
      <c r="J211" s="48"/>
      <c r="K211" s="48"/>
      <c r="L211" s="48"/>
      <c r="M211" s="237">
        <f t="shared" si="21"/>
        <v>0</v>
      </c>
      <c r="N211" s="48"/>
      <c r="O211" s="48"/>
      <c r="P211" s="48"/>
      <c r="Q211" s="48"/>
    </row>
    <row r="212" spans="1:17" ht="12.75">
      <c r="A212" s="369"/>
      <c r="B212" s="45">
        <v>801</v>
      </c>
      <c r="C212" s="45">
        <v>80148</v>
      </c>
      <c r="D212" s="48">
        <f t="shared" si="15"/>
        <v>89199</v>
      </c>
      <c r="E212" s="48">
        <f t="shared" si="16"/>
        <v>89199</v>
      </c>
      <c r="F212" s="48">
        <v>81610</v>
      </c>
      <c r="G212" s="48">
        <v>6989</v>
      </c>
      <c r="H212" s="48"/>
      <c r="I212" s="48">
        <v>600</v>
      </c>
      <c r="J212" s="48"/>
      <c r="K212" s="48"/>
      <c r="L212" s="48"/>
      <c r="M212" s="237">
        <f aca="true" t="shared" si="22" ref="M212:M275">SUM(N212,P212,Q212)</f>
        <v>0</v>
      </c>
      <c r="N212" s="48"/>
      <c r="O212" s="48"/>
      <c r="P212" s="48"/>
      <c r="Q212" s="48"/>
    </row>
    <row r="213" spans="1:17" ht="12.75">
      <c r="A213" s="369"/>
      <c r="B213" s="45">
        <v>854</v>
      </c>
      <c r="C213" s="45">
        <v>85401</v>
      </c>
      <c r="D213" s="48">
        <f t="shared" si="15"/>
        <v>38212</v>
      </c>
      <c r="E213" s="48">
        <f t="shared" si="16"/>
        <v>38212</v>
      </c>
      <c r="F213" s="48">
        <v>29483</v>
      </c>
      <c r="G213" s="48">
        <v>5882</v>
      </c>
      <c r="H213" s="48"/>
      <c r="I213" s="48">
        <v>2847</v>
      </c>
      <c r="J213" s="48"/>
      <c r="K213" s="48"/>
      <c r="L213" s="48"/>
      <c r="M213" s="237">
        <f t="shared" si="22"/>
        <v>0</v>
      </c>
      <c r="N213" s="48"/>
      <c r="O213" s="48"/>
      <c r="P213" s="48"/>
      <c r="Q213" s="48"/>
    </row>
    <row r="214" spans="1:17" ht="12.75">
      <c r="A214" s="369"/>
      <c r="B214" s="45">
        <v>854</v>
      </c>
      <c r="C214" s="45">
        <v>85412</v>
      </c>
      <c r="D214" s="48">
        <f t="shared" si="15"/>
        <v>3350</v>
      </c>
      <c r="E214" s="48">
        <f t="shared" si="16"/>
        <v>3350</v>
      </c>
      <c r="F214" s="48"/>
      <c r="G214" s="48">
        <v>3350</v>
      </c>
      <c r="H214" s="48"/>
      <c r="I214" s="48"/>
      <c r="J214" s="48"/>
      <c r="K214" s="48"/>
      <c r="L214" s="48"/>
      <c r="M214" s="237">
        <f t="shared" si="22"/>
        <v>0</v>
      </c>
      <c r="N214" s="48"/>
      <c r="O214" s="48"/>
      <c r="P214" s="48"/>
      <c r="Q214" s="48"/>
    </row>
    <row r="215" spans="1:17" ht="12.75">
      <c r="A215" s="369"/>
      <c r="B215" s="45">
        <v>854</v>
      </c>
      <c r="C215" s="45">
        <v>85415</v>
      </c>
      <c r="D215" s="48">
        <f t="shared" si="15"/>
        <v>3870</v>
      </c>
      <c r="E215" s="48">
        <f t="shared" si="16"/>
        <v>3870</v>
      </c>
      <c r="F215" s="48"/>
      <c r="G215" s="48"/>
      <c r="H215" s="48"/>
      <c r="I215" s="48">
        <v>3870</v>
      </c>
      <c r="J215" s="48"/>
      <c r="K215" s="48"/>
      <c r="L215" s="48"/>
      <c r="M215" s="237">
        <f t="shared" si="22"/>
        <v>0</v>
      </c>
      <c r="N215" s="48"/>
      <c r="O215" s="48"/>
      <c r="P215" s="48"/>
      <c r="Q215" s="48"/>
    </row>
    <row r="216" spans="1:17" ht="12.75">
      <c r="A216" s="369"/>
      <c r="B216" s="45">
        <v>854</v>
      </c>
      <c r="C216" s="45">
        <v>85446</v>
      </c>
      <c r="D216" s="48">
        <f t="shared" si="15"/>
        <v>116</v>
      </c>
      <c r="E216" s="48">
        <f t="shared" si="16"/>
        <v>116</v>
      </c>
      <c r="F216" s="48"/>
      <c r="G216" s="48">
        <v>116</v>
      </c>
      <c r="H216" s="48"/>
      <c r="I216" s="48"/>
      <c r="J216" s="48"/>
      <c r="K216" s="48"/>
      <c r="L216" s="48"/>
      <c r="M216" s="237">
        <f t="shared" si="22"/>
        <v>0</v>
      </c>
      <c r="N216" s="48"/>
      <c r="O216" s="48"/>
      <c r="P216" s="48"/>
      <c r="Q216" s="48"/>
    </row>
    <row r="217" spans="1:17" ht="12.75">
      <c r="A217" s="258" t="s">
        <v>432</v>
      </c>
      <c r="B217" s="149"/>
      <c r="C217" s="149"/>
      <c r="D217" s="238">
        <f>SUM(D208:D216)</f>
        <v>1961901</v>
      </c>
      <c r="E217" s="238">
        <f aca="true" t="shared" si="23" ref="E217:J217">SUM(E208:E216)</f>
        <v>1961901</v>
      </c>
      <c r="F217" s="238">
        <f t="shared" si="23"/>
        <v>1637426</v>
      </c>
      <c r="G217" s="238">
        <f t="shared" si="23"/>
        <v>221351</v>
      </c>
      <c r="H217" s="238"/>
      <c r="I217" s="238">
        <f t="shared" si="23"/>
        <v>96807</v>
      </c>
      <c r="J217" s="238">
        <f t="shared" si="23"/>
        <v>6317</v>
      </c>
      <c r="K217" s="238"/>
      <c r="L217" s="238"/>
      <c r="M217" s="237">
        <f t="shared" si="22"/>
        <v>0</v>
      </c>
      <c r="N217" s="48"/>
      <c r="O217" s="48"/>
      <c r="P217" s="48"/>
      <c r="Q217" s="48"/>
    </row>
    <row r="218" spans="1:17" ht="12.75">
      <c r="A218" s="376" t="s">
        <v>451</v>
      </c>
      <c r="B218" s="45">
        <v>801</v>
      </c>
      <c r="C218" s="45">
        <v>80104</v>
      </c>
      <c r="D218" s="48">
        <f t="shared" si="15"/>
        <v>778074</v>
      </c>
      <c r="E218" s="48">
        <f t="shared" si="16"/>
        <v>778074</v>
      </c>
      <c r="F218" s="48">
        <v>668963</v>
      </c>
      <c r="G218" s="48">
        <v>106624</v>
      </c>
      <c r="H218" s="48"/>
      <c r="I218" s="48">
        <v>2487</v>
      </c>
      <c r="J218" s="48"/>
      <c r="K218" s="48"/>
      <c r="L218" s="48"/>
      <c r="M218" s="237">
        <f t="shared" si="22"/>
        <v>0</v>
      </c>
      <c r="N218" s="48"/>
      <c r="O218" s="48"/>
      <c r="P218" s="48"/>
      <c r="Q218" s="48"/>
    </row>
    <row r="219" spans="1:17" ht="26.25" customHeight="1">
      <c r="A219" s="376"/>
      <c r="B219" s="45">
        <v>801</v>
      </c>
      <c r="C219" s="45">
        <v>80146</v>
      </c>
      <c r="D219" s="48">
        <f t="shared" si="15"/>
        <v>1640</v>
      </c>
      <c r="E219" s="48">
        <f t="shared" si="16"/>
        <v>1640</v>
      </c>
      <c r="F219" s="48"/>
      <c r="G219" s="48">
        <v>1640</v>
      </c>
      <c r="H219" s="48"/>
      <c r="I219" s="48"/>
      <c r="J219" s="48"/>
      <c r="K219" s="48"/>
      <c r="L219" s="48"/>
      <c r="M219" s="237">
        <f t="shared" si="22"/>
        <v>0</v>
      </c>
      <c r="N219" s="48"/>
      <c r="O219" s="48"/>
      <c r="P219" s="48"/>
      <c r="Q219" s="48"/>
    </row>
    <row r="220" spans="1:17" ht="12.75">
      <c r="A220" s="258" t="s">
        <v>432</v>
      </c>
      <c r="B220" s="149"/>
      <c r="C220" s="149"/>
      <c r="D220" s="238">
        <f>SUM(D218:D219)</f>
        <v>779714</v>
      </c>
      <c r="E220" s="238">
        <f>SUM(E218:E219)</f>
        <v>779714</v>
      </c>
      <c r="F220" s="238">
        <f>SUM(F218:F219)</f>
        <v>668963</v>
      </c>
      <c r="G220" s="238">
        <f>SUM(G218:G219)</f>
        <v>108264</v>
      </c>
      <c r="H220" s="238"/>
      <c r="I220" s="238">
        <f>SUM(I218:I219)</f>
        <v>2487</v>
      </c>
      <c r="J220" s="238"/>
      <c r="K220" s="238"/>
      <c r="L220" s="238"/>
      <c r="M220" s="237">
        <f t="shared" si="22"/>
        <v>0</v>
      </c>
      <c r="N220" s="48"/>
      <c r="O220" s="48"/>
      <c r="P220" s="48"/>
      <c r="Q220" s="48"/>
    </row>
    <row r="221" spans="1:17" ht="12.75">
      <c r="A221" s="376" t="s">
        <v>452</v>
      </c>
      <c r="B221" s="45">
        <v>801</v>
      </c>
      <c r="C221" s="45">
        <v>80104</v>
      </c>
      <c r="D221" s="48">
        <f t="shared" si="15"/>
        <v>712590</v>
      </c>
      <c r="E221" s="48">
        <f t="shared" si="16"/>
        <v>712590</v>
      </c>
      <c r="F221" s="48">
        <v>601017</v>
      </c>
      <c r="G221" s="48">
        <v>109723</v>
      </c>
      <c r="H221" s="48"/>
      <c r="I221" s="48">
        <v>1850</v>
      </c>
      <c r="J221" s="48"/>
      <c r="K221" s="48"/>
      <c r="L221" s="48"/>
      <c r="M221" s="237">
        <f t="shared" si="22"/>
        <v>0</v>
      </c>
      <c r="N221" s="48"/>
      <c r="O221" s="48"/>
      <c r="P221" s="48"/>
      <c r="Q221" s="48"/>
    </row>
    <row r="222" spans="1:17" ht="25.5" customHeight="1">
      <c r="A222" s="376"/>
      <c r="B222" s="45">
        <v>801</v>
      </c>
      <c r="C222" s="45">
        <v>80146</v>
      </c>
      <c r="D222" s="48">
        <f t="shared" si="15"/>
        <v>1491</v>
      </c>
      <c r="E222" s="48">
        <f t="shared" si="16"/>
        <v>1491</v>
      </c>
      <c r="F222" s="48"/>
      <c r="G222" s="48">
        <v>1491</v>
      </c>
      <c r="H222" s="48"/>
      <c r="I222" s="48"/>
      <c r="J222" s="48"/>
      <c r="K222" s="48"/>
      <c r="L222" s="48"/>
      <c r="M222" s="237">
        <f t="shared" si="22"/>
        <v>0</v>
      </c>
      <c r="N222" s="48"/>
      <c r="O222" s="48"/>
      <c r="P222" s="48"/>
      <c r="Q222" s="48"/>
    </row>
    <row r="223" spans="1:17" ht="12.75">
      <c r="A223" s="258" t="s">
        <v>432</v>
      </c>
      <c r="B223" s="149"/>
      <c r="C223" s="149"/>
      <c r="D223" s="238">
        <f>SUM(D221:D222)</f>
        <v>714081</v>
      </c>
      <c r="E223" s="238">
        <f>SUM(E221:E222)</f>
        <v>714081</v>
      </c>
      <c r="F223" s="238">
        <f>SUM(F221:F222)</f>
        <v>601017</v>
      </c>
      <c r="G223" s="238">
        <f>SUM(G221:G222)</f>
        <v>111214</v>
      </c>
      <c r="H223" s="238"/>
      <c r="I223" s="238">
        <f>SUM(I221:I222)</f>
        <v>1850</v>
      </c>
      <c r="J223" s="238"/>
      <c r="K223" s="238"/>
      <c r="L223" s="238"/>
      <c r="M223" s="237">
        <f t="shared" si="22"/>
        <v>0</v>
      </c>
      <c r="N223" s="48"/>
      <c r="O223" s="48"/>
      <c r="P223" s="48"/>
      <c r="Q223" s="48"/>
    </row>
    <row r="224" spans="1:17" ht="12.75">
      <c r="A224" s="376" t="s">
        <v>453</v>
      </c>
      <c r="B224" s="45">
        <v>801</v>
      </c>
      <c r="C224" s="45">
        <v>80104</v>
      </c>
      <c r="D224" s="48">
        <f t="shared" si="15"/>
        <v>442557</v>
      </c>
      <c r="E224" s="48">
        <f t="shared" si="16"/>
        <v>442557</v>
      </c>
      <c r="F224" s="48">
        <v>381424</v>
      </c>
      <c r="G224" s="48">
        <v>59935</v>
      </c>
      <c r="H224" s="48"/>
      <c r="I224" s="48">
        <v>1198</v>
      </c>
      <c r="J224" s="48"/>
      <c r="K224" s="48"/>
      <c r="L224" s="48"/>
      <c r="M224" s="237">
        <f t="shared" si="22"/>
        <v>0</v>
      </c>
      <c r="N224" s="48"/>
      <c r="O224" s="48"/>
      <c r="P224" s="48"/>
      <c r="Q224" s="48"/>
    </row>
    <row r="225" spans="1:17" ht="26.25" customHeight="1">
      <c r="A225" s="376"/>
      <c r="B225" s="45">
        <v>801</v>
      </c>
      <c r="C225" s="45">
        <v>80146</v>
      </c>
      <c r="D225" s="48">
        <f t="shared" si="15"/>
        <v>912</v>
      </c>
      <c r="E225" s="48">
        <f t="shared" si="16"/>
        <v>912</v>
      </c>
      <c r="F225" s="48"/>
      <c r="G225" s="48">
        <v>912</v>
      </c>
      <c r="H225" s="48"/>
      <c r="I225" s="48"/>
      <c r="J225" s="48"/>
      <c r="K225" s="48"/>
      <c r="L225" s="48"/>
      <c r="M225" s="237">
        <f t="shared" si="22"/>
        <v>0</v>
      </c>
      <c r="N225" s="48"/>
      <c r="O225" s="48"/>
      <c r="P225" s="48"/>
      <c r="Q225" s="48"/>
    </row>
    <row r="226" spans="1:17" ht="12.75">
      <c r="A226" s="258" t="s">
        <v>432</v>
      </c>
      <c r="B226" s="149"/>
      <c r="C226" s="149"/>
      <c r="D226" s="238">
        <f>SUM(D224:D225)</f>
        <v>443469</v>
      </c>
      <c r="E226" s="238">
        <f>SUM(E224:E225)</f>
        <v>443469</v>
      </c>
      <c r="F226" s="238">
        <f>SUM(F224:F225)</f>
        <v>381424</v>
      </c>
      <c r="G226" s="238">
        <f>SUM(G224:G225)</f>
        <v>60847</v>
      </c>
      <c r="H226" s="238"/>
      <c r="I226" s="238">
        <f>SUM(I224:I225)</f>
        <v>1198</v>
      </c>
      <c r="J226" s="238"/>
      <c r="K226" s="238"/>
      <c r="L226" s="238"/>
      <c r="M226" s="237">
        <f t="shared" si="22"/>
        <v>0</v>
      </c>
      <c r="N226" s="48"/>
      <c r="O226" s="48"/>
      <c r="P226" s="48"/>
      <c r="Q226" s="48"/>
    </row>
    <row r="227" spans="1:17" ht="12.75">
      <c r="A227" s="376" t="s">
        <v>454</v>
      </c>
      <c r="B227" s="45">
        <v>801</v>
      </c>
      <c r="C227" s="45">
        <v>80104</v>
      </c>
      <c r="D227" s="48">
        <f t="shared" si="15"/>
        <v>916728</v>
      </c>
      <c r="E227" s="48">
        <f t="shared" si="16"/>
        <v>916728</v>
      </c>
      <c r="F227" s="48">
        <v>804325</v>
      </c>
      <c r="G227" s="48">
        <v>109263</v>
      </c>
      <c r="H227" s="48"/>
      <c r="I227" s="48">
        <v>3140</v>
      </c>
      <c r="J227" s="48"/>
      <c r="K227" s="48"/>
      <c r="L227" s="48"/>
      <c r="M227" s="237">
        <f t="shared" si="22"/>
        <v>0</v>
      </c>
      <c r="N227" s="48"/>
      <c r="O227" s="48"/>
      <c r="P227" s="48"/>
      <c r="Q227" s="48"/>
    </row>
    <row r="228" spans="1:17" ht="21" customHeight="1">
      <c r="A228" s="376"/>
      <c r="B228" s="45">
        <v>801</v>
      </c>
      <c r="C228" s="45">
        <v>80146</v>
      </c>
      <c r="D228" s="48">
        <f t="shared" si="15"/>
        <v>2008</v>
      </c>
      <c r="E228" s="48">
        <f t="shared" si="16"/>
        <v>2008</v>
      </c>
      <c r="F228" s="48"/>
      <c r="G228" s="48">
        <v>2008</v>
      </c>
      <c r="H228" s="48"/>
      <c r="I228" s="48"/>
      <c r="J228" s="48"/>
      <c r="K228" s="48"/>
      <c r="L228" s="48"/>
      <c r="M228" s="237">
        <f t="shared" si="22"/>
        <v>0</v>
      </c>
      <c r="N228" s="48"/>
      <c r="O228" s="48"/>
      <c r="P228" s="48"/>
      <c r="Q228" s="48"/>
    </row>
    <row r="229" spans="1:17" ht="12.75">
      <c r="A229" s="258" t="s">
        <v>432</v>
      </c>
      <c r="B229" s="149"/>
      <c r="C229" s="149"/>
      <c r="D229" s="238">
        <f>SUM(D227:D228)</f>
        <v>918736</v>
      </c>
      <c r="E229" s="238">
        <f>SUM(E227:E228)</f>
        <v>918736</v>
      </c>
      <c r="F229" s="238">
        <f>SUM(F227:F228)</f>
        <v>804325</v>
      </c>
      <c r="G229" s="238">
        <f>SUM(G227:G228)</f>
        <v>111271</v>
      </c>
      <c r="H229" s="238"/>
      <c r="I229" s="238">
        <f>SUM(I227:I228)</f>
        <v>3140</v>
      </c>
      <c r="J229" s="238"/>
      <c r="K229" s="238"/>
      <c r="L229" s="238"/>
      <c r="M229" s="237">
        <f t="shared" si="22"/>
        <v>0</v>
      </c>
      <c r="N229" s="48"/>
      <c r="O229" s="48"/>
      <c r="P229" s="48"/>
      <c r="Q229" s="48"/>
    </row>
    <row r="230" spans="1:17" ht="12.75">
      <c r="A230" s="376" t="s">
        <v>455</v>
      </c>
      <c r="B230" s="45">
        <v>801</v>
      </c>
      <c r="C230" s="45">
        <v>80104</v>
      </c>
      <c r="D230" s="48">
        <f t="shared" si="15"/>
        <v>670569</v>
      </c>
      <c r="E230" s="48">
        <f t="shared" si="16"/>
        <v>670569</v>
      </c>
      <c r="F230" s="48">
        <v>568187</v>
      </c>
      <c r="G230" s="48">
        <v>100042</v>
      </c>
      <c r="H230" s="48"/>
      <c r="I230" s="48">
        <v>2340</v>
      </c>
      <c r="J230" s="48"/>
      <c r="K230" s="48"/>
      <c r="L230" s="48"/>
      <c r="M230" s="237">
        <f t="shared" si="22"/>
        <v>0</v>
      </c>
      <c r="N230" s="48"/>
      <c r="O230" s="48"/>
      <c r="P230" s="48"/>
      <c r="Q230" s="48"/>
    </row>
    <row r="231" spans="1:17" ht="26.25" customHeight="1">
      <c r="A231" s="376"/>
      <c r="B231" s="45">
        <v>801</v>
      </c>
      <c r="C231" s="45">
        <v>80146</v>
      </c>
      <c r="D231" s="48">
        <f t="shared" si="15"/>
        <v>1400</v>
      </c>
      <c r="E231" s="48">
        <f t="shared" si="16"/>
        <v>1400</v>
      </c>
      <c r="F231" s="48"/>
      <c r="G231" s="48">
        <v>1400</v>
      </c>
      <c r="H231" s="48"/>
      <c r="I231" s="48"/>
      <c r="J231" s="48"/>
      <c r="K231" s="48"/>
      <c r="L231" s="48"/>
      <c r="M231" s="237">
        <f t="shared" si="22"/>
        <v>0</v>
      </c>
      <c r="N231" s="48"/>
      <c r="O231" s="48"/>
      <c r="P231" s="48"/>
      <c r="Q231" s="48"/>
    </row>
    <row r="232" spans="1:17" ht="12.75">
      <c r="A232" s="258" t="s">
        <v>432</v>
      </c>
      <c r="B232" s="149"/>
      <c r="C232" s="149"/>
      <c r="D232" s="238">
        <f>SUM(D230:D231)</f>
        <v>671969</v>
      </c>
      <c r="E232" s="238">
        <f>SUM(E230:E231)</f>
        <v>671969</v>
      </c>
      <c r="F232" s="238">
        <f>SUM(F230:F231)</f>
        <v>568187</v>
      </c>
      <c r="G232" s="238">
        <f>SUM(G230:G231)</f>
        <v>101442</v>
      </c>
      <c r="H232" s="238"/>
      <c r="I232" s="238">
        <f>SUM(I230:I231)</f>
        <v>2340</v>
      </c>
      <c r="J232" s="238"/>
      <c r="K232" s="238"/>
      <c r="L232" s="238"/>
      <c r="M232" s="237">
        <f t="shared" si="22"/>
        <v>0</v>
      </c>
      <c r="N232" s="48"/>
      <c r="O232" s="48"/>
      <c r="P232" s="48"/>
      <c r="Q232" s="48"/>
    </row>
    <row r="233" spans="1:17" ht="12.75">
      <c r="A233" s="376" t="s">
        <v>456</v>
      </c>
      <c r="B233" s="45">
        <v>801</v>
      </c>
      <c r="C233" s="45">
        <v>80104</v>
      </c>
      <c r="D233" s="48">
        <f t="shared" si="15"/>
        <v>457076</v>
      </c>
      <c r="E233" s="48">
        <f t="shared" si="16"/>
        <v>457076</v>
      </c>
      <c r="F233" s="48">
        <v>396523</v>
      </c>
      <c r="G233" s="48">
        <v>59272</v>
      </c>
      <c r="H233" s="48"/>
      <c r="I233" s="48">
        <v>1281</v>
      </c>
      <c r="J233" s="48"/>
      <c r="K233" s="48"/>
      <c r="L233" s="48"/>
      <c r="M233" s="237">
        <f t="shared" si="22"/>
        <v>0</v>
      </c>
      <c r="N233" s="48"/>
      <c r="O233" s="48"/>
      <c r="P233" s="48"/>
      <c r="Q233" s="48"/>
    </row>
    <row r="234" spans="1:17" ht="18" customHeight="1">
      <c r="A234" s="376"/>
      <c r="B234" s="45">
        <v>801</v>
      </c>
      <c r="C234" s="45">
        <v>80146</v>
      </c>
      <c r="D234" s="48">
        <f t="shared" si="15"/>
        <v>953</v>
      </c>
      <c r="E234" s="48">
        <f t="shared" si="16"/>
        <v>953</v>
      </c>
      <c r="F234" s="48"/>
      <c r="G234" s="48">
        <v>953</v>
      </c>
      <c r="H234" s="48"/>
      <c r="I234" s="48"/>
      <c r="J234" s="48"/>
      <c r="K234" s="48"/>
      <c r="L234" s="48"/>
      <c r="M234" s="237">
        <f t="shared" si="22"/>
        <v>0</v>
      </c>
      <c r="N234" s="48"/>
      <c r="O234" s="48"/>
      <c r="P234" s="48"/>
      <c r="Q234" s="48"/>
    </row>
    <row r="235" spans="1:17" ht="12.75">
      <c r="A235" s="258" t="s">
        <v>432</v>
      </c>
      <c r="B235" s="149"/>
      <c r="C235" s="149"/>
      <c r="D235" s="238">
        <f>SUM(D233:D234)</f>
        <v>458029</v>
      </c>
      <c r="E235" s="238">
        <f>SUM(E233:E234)</f>
        <v>458029</v>
      </c>
      <c r="F235" s="238">
        <f>SUM(F233:F234)</f>
        <v>396523</v>
      </c>
      <c r="G235" s="238">
        <f>SUM(G233:G234)</f>
        <v>60225</v>
      </c>
      <c r="H235" s="238"/>
      <c r="I235" s="238">
        <f>SUM(I233:I234)</f>
        <v>1281</v>
      </c>
      <c r="J235" s="238"/>
      <c r="K235" s="238"/>
      <c r="L235" s="238"/>
      <c r="M235" s="237">
        <f t="shared" si="22"/>
        <v>0</v>
      </c>
      <c r="N235" s="48"/>
      <c r="O235" s="48"/>
      <c r="P235" s="48"/>
      <c r="Q235" s="48"/>
    </row>
    <row r="236" spans="1:17" ht="15" customHeight="1">
      <c r="A236" s="376" t="s">
        <v>457</v>
      </c>
      <c r="B236" s="45">
        <v>801</v>
      </c>
      <c r="C236" s="45">
        <v>80104</v>
      </c>
      <c r="D236" s="48">
        <f t="shared" si="15"/>
        <v>752006</v>
      </c>
      <c r="E236" s="48">
        <f t="shared" si="16"/>
        <v>752006</v>
      </c>
      <c r="F236" s="48">
        <v>639535</v>
      </c>
      <c r="G236" s="48">
        <v>108971</v>
      </c>
      <c r="H236" s="48"/>
      <c r="I236" s="48">
        <v>3500</v>
      </c>
      <c r="J236" s="48"/>
      <c r="K236" s="48"/>
      <c r="L236" s="48"/>
      <c r="M236" s="237">
        <f t="shared" si="22"/>
        <v>0</v>
      </c>
      <c r="N236" s="48"/>
      <c r="O236" s="48"/>
      <c r="P236" s="48"/>
      <c r="Q236" s="48"/>
    </row>
    <row r="237" spans="1:17" ht="17.25" customHeight="1">
      <c r="A237" s="376"/>
      <c r="B237" s="45">
        <v>801</v>
      </c>
      <c r="C237" s="45">
        <v>80146</v>
      </c>
      <c r="D237" s="48">
        <f t="shared" si="15"/>
        <v>1609</v>
      </c>
      <c r="E237" s="48">
        <f t="shared" si="16"/>
        <v>1609</v>
      </c>
      <c r="F237" s="48"/>
      <c r="G237" s="48">
        <v>1609</v>
      </c>
      <c r="H237" s="48"/>
      <c r="I237" s="48"/>
      <c r="J237" s="48"/>
      <c r="K237" s="48"/>
      <c r="L237" s="48"/>
      <c r="M237" s="237">
        <f t="shared" si="22"/>
        <v>0</v>
      </c>
      <c r="N237" s="48"/>
      <c r="O237" s="48"/>
      <c r="P237" s="48"/>
      <c r="Q237" s="48"/>
    </row>
    <row r="238" spans="1:17" ht="12.75">
      <c r="A238" s="258" t="s">
        <v>432</v>
      </c>
      <c r="B238" s="149"/>
      <c r="C238" s="149"/>
      <c r="D238" s="238">
        <f>SUM(D236:D237)</f>
        <v>753615</v>
      </c>
      <c r="E238" s="238">
        <f>SUM(E236:E237)</f>
        <v>753615</v>
      </c>
      <c r="F238" s="238">
        <f>SUM(F236:F237)</f>
        <v>639535</v>
      </c>
      <c r="G238" s="238">
        <f>SUM(G236:G237)</f>
        <v>110580</v>
      </c>
      <c r="H238" s="238"/>
      <c r="I238" s="238">
        <f>SUM(I236:I237)</f>
        <v>3500</v>
      </c>
      <c r="J238" s="238"/>
      <c r="K238" s="238"/>
      <c r="L238" s="238"/>
      <c r="M238" s="237">
        <f t="shared" si="22"/>
        <v>0</v>
      </c>
      <c r="N238" s="48"/>
      <c r="O238" s="48"/>
      <c r="P238" s="48"/>
      <c r="Q238" s="48"/>
    </row>
    <row r="239" spans="1:17" ht="12.75">
      <c r="A239" s="376" t="s">
        <v>458</v>
      </c>
      <c r="B239" s="45">
        <v>801</v>
      </c>
      <c r="C239" s="45">
        <v>80104</v>
      </c>
      <c r="D239" s="48">
        <f t="shared" si="15"/>
        <v>466659</v>
      </c>
      <c r="E239" s="48">
        <f t="shared" si="16"/>
        <v>466659</v>
      </c>
      <c r="F239" s="48">
        <v>394289</v>
      </c>
      <c r="G239" s="48">
        <v>70910</v>
      </c>
      <c r="H239" s="48"/>
      <c r="I239" s="48">
        <v>1460</v>
      </c>
      <c r="J239" s="48"/>
      <c r="K239" s="48"/>
      <c r="L239" s="48"/>
      <c r="M239" s="237">
        <f t="shared" si="22"/>
        <v>0</v>
      </c>
      <c r="N239" s="48"/>
      <c r="O239" s="48"/>
      <c r="P239" s="48"/>
      <c r="Q239" s="48"/>
    </row>
    <row r="240" spans="1:17" ht="26.25" customHeight="1">
      <c r="A240" s="376"/>
      <c r="B240" s="45">
        <v>801</v>
      </c>
      <c r="C240" s="45">
        <v>80146</v>
      </c>
      <c r="D240" s="48">
        <f t="shared" si="15"/>
        <v>936</v>
      </c>
      <c r="E240" s="48">
        <f t="shared" si="16"/>
        <v>936</v>
      </c>
      <c r="F240" s="48"/>
      <c r="G240" s="48">
        <v>936</v>
      </c>
      <c r="H240" s="48"/>
      <c r="I240" s="48"/>
      <c r="J240" s="48"/>
      <c r="K240" s="48"/>
      <c r="L240" s="48"/>
      <c r="M240" s="237">
        <f t="shared" si="22"/>
        <v>0</v>
      </c>
      <c r="N240" s="48"/>
      <c r="O240" s="48"/>
      <c r="P240" s="48"/>
      <c r="Q240" s="48"/>
    </row>
    <row r="241" spans="1:17" ht="12.75">
      <c r="A241" s="258" t="s">
        <v>432</v>
      </c>
      <c r="B241" s="45"/>
      <c r="C241" s="45"/>
      <c r="D241" s="238">
        <f>SUM(D239:D240)</f>
        <v>467595</v>
      </c>
      <c r="E241" s="238">
        <f>SUM(E239:E240)</f>
        <v>467595</v>
      </c>
      <c r="F241" s="238">
        <f>SUM(F239:F240)</f>
        <v>394289</v>
      </c>
      <c r="G241" s="238">
        <f>SUM(G239:G240)</f>
        <v>71846</v>
      </c>
      <c r="H241" s="238"/>
      <c r="I241" s="238">
        <f>SUM(I239:I240)</f>
        <v>1460</v>
      </c>
      <c r="J241" s="238"/>
      <c r="K241" s="238"/>
      <c r="L241" s="238"/>
      <c r="M241" s="237">
        <f t="shared" si="22"/>
        <v>0</v>
      </c>
      <c r="N241" s="48"/>
      <c r="O241" s="48"/>
      <c r="P241" s="48"/>
      <c r="Q241" s="48"/>
    </row>
    <row r="242" spans="1:17" ht="18" customHeight="1">
      <c r="A242" s="376" t="s">
        <v>459</v>
      </c>
      <c r="B242" s="45">
        <v>801</v>
      </c>
      <c r="C242" s="45">
        <v>80104</v>
      </c>
      <c r="D242" s="48">
        <f t="shared" si="15"/>
        <v>1270409</v>
      </c>
      <c r="E242" s="48">
        <f t="shared" si="16"/>
        <v>1270409</v>
      </c>
      <c r="F242" s="48">
        <v>1101048</v>
      </c>
      <c r="G242" s="48">
        <v>165897</v>
      </c>
      <c r="H242" s="48"/>
      <c r="I242" s="48">
        <v>3464</v>
      </c>
      <c r="J242" s="48"/>
      <c r="K242" s="48"/>
      <c r="L242" s="48"/>
      <c r="M242" s="237">
        <f t="shared" si="22"/>
        <v>0</v>
      </c>
      <c r="N242" s="48"/>
      <c r="O242" s="48"/>
      <c r="P242" s="48"/>
      <c r="Q242" s="48"/>
    </row>
    <row r="243" spans="1:17" ht="28.5" customHeight="1">
      <c r="A243" s="376"/>
      <c r="B243" s="45">
        <v>801</v>
      </c>
      <c r="C243" s="45">
        <v>80146</v>
      </c>
      <c r="D243" s="48">
        <f t="shared" si="15"/>
        <v>3064</v>
      </c>
      <c r="E243" s="48">
        <f t="shared" si="16"/>
        <v>3064</v>
      </c>
      <c r="F243" s="48"/>
      <c r="G243" s="48">
        <v>3064</v>
      </c>
      <c r="H243" s="48"/>
      <c r="I243" s="48"/>
      <c r="J243" s="48"/>
      <c r="K243" s="48"/>
      <c r="L243" s="48"/>
      <c r="M243" s="237">
        <f t="shared" si="22"/>
        <v>0</v>
      </c>
      <c r="N243" s="48"/>
      <c r="O243" s="48"/>
      <c r="P243" s="48"/>
      <c r="Q243" s="48"/>
    </row>
    <row r="244" spans="1:17" ht="12.75">
      <c r="A244" s="258" t="s">
        <v>432</v>
      </c>
      <c r="B244" s="149"/>
      <c r="C244" s="149"/>
      <c r="D244" s="238">
        <f>SUM(D242:D243)</f>
        <v>1273473</v>
      </c>
      <c r="E244" s="238">
        <f>SUM(E242:E243)</f>
        <v>1273473</v>
      </c>
      <c r="F244" s="238">
        <f>SUM(F242:F243)</f>
        <v>1101048</v>
      </c>
      <c r="G244" s="238">
        <f>SUM(G242:G243)</f>
        <v>168961</v>
      </c>
      <c r="H244" s="238"/>
      <c r="I244" s="238">
        <f>SUM(I242:I243)</f>
        <v>3464</v>
      </c>
      <c r="J244" s="238"/>
      <c r="K244" s="238"/>
      <c r="L244" s="238"/>
      <c r="M244" s="237">
        <f t="shared" si="22"/>
        <v>0</v>
      </c>
      <c r="N244" s="48"/>
      <c r="O244" s="48"/>
      <c r="P244" s="48"/>
      <c r="Q244" s="48"/>
    </row>
    <row r="245" spans="1:17" ht="18.75" customHeight="1">
      <c r="A245" s="376" t="s">
        <v>460</v>
      </c>
      <c r="B245" s="45">
        <v>801</v>
      </c>
      <c r="C245" s="45">
        <v>80104</v>
      </c>
      <c r="D245" s="48">
        <f t="shared" si="15"/>
        <v>1036239</v>
      </c>
      <c r="E245" s="48">
        <f t="shared" si="16"/>
        <v>1036239</v>
      </c>
      <c r="F245" s="234">
        <v>906311</v>
      </c>
      <c r="G245" s="48">
        <v>126641</v>
      </c>
      <c r="H245" s="48"/>
      <c r="I245" s="48">
        <v>3287</v>
      </c>
      <c r="J245" s="48"/>
      <c r="K245" s="48"/>
      <c r="L245" s="48"/>
      <c r="M245" s="237">
        <f t="shared" si="22"/>
        <v>0</v>
      </c>
      <c r="N245" s="48"/>
      <c r="O245" s="48"/>
      <c r="P245" s="48"/>
      <c r="Q245" s="48"/>
    </row>
    <row r="246" spans="1:17" ht="18.75" customHeight="1">
      <c r="A246" s="376"/>
      <c r="B246" s="45">
        <v>801</v>
      </c>
      <c r="C246" s="45">
        <v>80146</v>
      </c>
      <c r="D246" s="48">
        <f t="shared" si="15"/>
        <v>2479</v>
      </c>
      <c r="E246" s="48">
        <f t="shared" si="16"/>
        <v>2479</v>
      </c>
      <c r="F246" s="234"/>
      <c r="G246" s="48">
        <v>2479</v>
      </c>
      <c r="H246" s="48"/>
      <c r="I246" s="48"/>
      <c r="J246" s="48"/>
      <c r="K246" s="48"/>
      <c r="L246" s="48"/>
      <c r="M246" s="237">
        <f t="shared" si="22"/>
        <v>0</v>
      </c>
      <c r="N246" s="48"/>
      <c r="O246" s="48"/>
      <c r="P246" s="48"/>
      <c r="Q246" s="48"/>
    </row>
    <row r="247" spans="1:17" ht="12.75">
      <c r="A247" s="258" t="s">
        <v>432</v>
      </c>
      <c r="B247" s="149"/>
      <c r="C247" s="149"/>
      <c r="D247" s="238">
        <f>SUM(D245:D246)</f>
        <v>1038718</v>
      </c>
      <c r="E247" s="238">
        <f>SUM(E245:E246)</f>
        <v>1038718</v>
      </c>
      <c r="F247" s="238">
        <f>SUM(F245:F246)</f>
        <v>906311</v>
      </c>
      <c r="G247" s="238">
        <f>SUM(G245:G246)</f>
        <v>129120</v>
      </c>
      <c r="H247" s="238"/>
      <c r="I247" s="238">
        <f>SUM(I245:I246)</f>
        <v>3287</v>
      </c>
      <c r="J247" s="238"/>
      <c r="K247" s="238"/>
      <c r="L247" s="238"/>
      <c r="M247" s="237">
        <f t="shared" si="22"/>
        <v>0</v>
      </c>
      <c r="N247" s="48"/>
      <c r="O247" s="48"/>
      <c r="P247" s="48"/>
      <c r="Q247" s="48"/>
    </row>
    <row r="248" spans="1:17" ht="12.75">
      <c r="A248" s="376" t="s">
        <v>461</v>
      </c>
      <c r="B248" s="45">
        <v>801</v>
      </c>
      <c r="C248" s="45">
        <v>80104</v>
      </c>
      <c r="D248" s="48">
        <f t="shared" si="15"/>
        <v>583652</v>
      </c>
      <c r="E248" s="48">
        <f t="shared" si="16"/>
        <v>574652</v>
      </c>
      <c r="F248" s="234">
        <v>464072</v>
      </c>
      <c r="G248" s="48">
        <v>89106</v>
      </c>
      <c r="H248" s="48"/>
      <c r="I248" s="48">
        <v>21474</v>
      </c>
      <c r="J248" s="48"/>
      <c r="K248" s="48"/>
      <c r="L248" s="48"/>
      <c r="M248" s="237">
        <f t="shared" si="22"/>
        <v>9000</v>
      </c>
      <c r="N248" s="48">
        <v>9000</v>
      </c>
      <c r="O248" s="48"/>
      <c r="P248" s="48"/>
      <c r="Q248" s="48"/>
    </row>
    <row r="249" spans="1:17" ht="12.75" customHeight="1">
      <c r="A249" s="376"/>
      <c r="B249" s="45">
        <v>801</v>
      </c>
      <c r="C249" s="45">
        <v>80146</v>
      </c>
      <c r="D249" s="48">
        <f t="shared" si="15"/>
        <v>1008</v>
      </c>
      <c r="E249" s="48">
        <f t="shared" si="16"/>
        <v>1008</v>
      </c>
      <c r="F249" s="234"/>
      <c r="G249" s="48">
        <v>1008</v>
      </c>
      <c r="H249" s="48"/>
      <c r="I249" s="48"/>
      <c r="J249" s="48"/>
      <c r="K249" s="48"/>
      <c r="L249" s="48"/>
      <c r="M249" s="237">
        <f t="shared" si="22"/>
        <v>0</v>
      </c>
      <c r="N249" s="48"/>
      <c r="O249" s="48"/>
      <c r="P249" s="48"/>
      <c r="Q249" s="48"/>
    </row>
    <row r="250" spans="1:17" ht="12.75">
      <c r="A250" s="258" t="s">
        <v>432</v>
      </c>
      <c r="B250" s="45"/>
      <c r="C250" s="45"/>
      <c r="D250" s="238">
        <f>SUM(D248:D249)</f>
        <v>584660</v>
      </c>
      <c r="E250" s="238">
        <f>SUM(E248:E249)</f>
        <v>575660</v>
      </c>
      <c r="F250" s="238">
        <f>SUM(F248:F249)</f>
        <v>464072</v>
      </c>
      <c r="G250" s="238">
        <f>SUM(G248:G249)</f>
        <v>90114</v>
      </c>
      <c r="H250" s="238"/>
      <c r="I250" s="238">
        <f>SUM(I248:I249)</f>
        <v>21474</v>
      </c>
      <c r="J250" s="238"/>
      <c r="K250" s="238"/>
      <c r="L250" s="238"/>
      <c r="M250" s="238">
        <f t="shared" si="22"/>
        <v>9000</v>
      </c>
      <c r="N250" s="238">
        <f>SUM(N248:N249)</f>
        <v>9000</v>
      </c>
      <c r="O250" s="48"/>
      <c r="P250" s="48"/>
      <c r="Q250" s="48"/>
    </row>
    <row r="251" spans="1:17" ht="19.5" customHeight="1">
      <c r="A251" s="368" t="s">
        <v>9</v>
      </c>
      <c r="B251" s="45">
        <v>801</v>
      </c>
      <c r="C251" s="45">
        <v>80104</v>
      </c>
      <c r="D251" s="48">
        <f t="shared" si="15"/>
        <v>715552</v>
      </c>
      <c r="E251" s="48">
        <f t="shared" si="16"/>
        <v>715552</v>
      </c>
      <c r="F251" s="234">
        <v>592829</v>
      </c>
      <c r="G251" s="48">
        <v>95856</v>
      </c>
      <c r="H251" s="48"/>
      <c r="I251" s="48">
        <v>26867</v>
      </c>
      <c r="J251" s="48"/>
      <c r="K251" s="48"/>
      <c r="L251" s="48"/>
      <c r="M251" s="237">
        <f t="shared" si="22"/>
        <v>0</v>
      </c>
      <c r="N251" s="48"/>
      <c r="O251" s="48"/>
      <c r="P251" s="48"/>
      <c r="Q251" s="48"/>
    </row>
    <row r="252" spans="1:17" ht="15" customHeight="1">
      <c r="A252" s="376"/>
      <c r="B252" s="45">
        <v>801</v>
      </c>
      <c r="C252" s="45">
        <v>80146</v>
      </c>
      <c r="D252" s="48">
        <f t="shared" si="15"/>
        <v>1420</v>
      </c>
      <c r="E252" s="48">
        <f t="shared" si="16"/>
        <v>1420</v>
      </c>
      <c r="F252" s="234"/>
      <c r="G252" s="48">
        <v>1420</v>
      </c>
      <c r="H252" s="48"/>
      <c r="I252" s="48"/>
      <c r="J252" s="48"/>
      <c r="K252" s="48"/>
      <c r="L252" s="48"/>
      <c r="M252" s="237">
        <f t="shared" si="22"/>
        <v>0</v>
      </c>
      <c r="N252" s="48"/>
      <c r="O252" s="48"/>
      <c r="P252" s="48"/>
      <c r="Q252" s="48"/>
    </row>
    <row r="253" spans="1:17" ht="12.75">
      <c r="A253" s="258" t="s">
        <v>432</v>
      </c>
      <c r="B253" s="149"/>
      <c r="C253" s="149"/>
      <c r="D253" s="238">
        <f>SUM(D251:D252)</f>
        <v>716972</v>
      </c>
      <c r="E253" s="238">
        <f>SUM(E251:E252)</f>
        <v>716972</v>
      </c>
      <c r="F253" s="238">
        <f>SUM(F251:F252)</f>
        <v>592829</v>
      </c>
      <c r="G253" s="238">
        <f>SUM(G251:G252)</f>
        <v>97276</v>
      </c>
      <c r="H253" s="238"/>
      <c r="I253" s="238">
        <f>SUM(I251:I252)</f>
        <v>26867</v>
      </c>
      <c r="J253" s="238"/>
      <c r="K253" s="238"/>
      <c r="L253" s="238"/>
      <c r="M253" s="237">
        <f t="shared" si="22"/>
        <v>0</v>
      </c>
      <c r="N253" s="48"/>
      <c r="O253" s="48"/>
      <c r="P253" s="48"/>
      <c r="Q253" s="48"/>
    </row>
    <row r="254" spans="1:17" ht="12.75">
      <c r="A254" s="376" t="s">
        <v>462</v>
      </c>
      <c r="B254" s="45">
        <v>801</v>
      </c>
      <c r="C254" s="45">
        <v>80110</v>
      </c>
      <c r="D254" s="48">
        <f t="shared" si="15"/>
        <v>2636930</v>
      </c>
      <c r="E254" s="48">
        <f t="shared" si="16"/>
        <v>2625730</v>
      </c>
      <c r="F254" s="234">
        <v>2090779</v>
      </c>
      <c r="G254" s="48">
        <v>526784</v>
      </c>
      <c r="H254" s="48"/>
      <c r="I254" s="48">
        <v>8167</v>
      </c>
      <c r="J254" s="48"/>
      <c r="K254" s="48"/>
      <c r="L254" s="48"/>
      <c r="M254" s="237">
        <f t="shared" si="22"/>
        <v>11200</v>
      </c>
      <c r="N254" s="48">
        <v>11200</v>
      </c>
      <c r="O254" s="48"/>
      <c r="P254" s="48"/>
      <c r="Q254" s="48"/>
    </row>
    <row r="255" spans="1:17" ht="12.75">
      <c r="A255" s="369"/>
      <c r="B255" s="45">
        <v>801</v>
      </c>
      <c r="C255" s="45">
        <v>80113</v>
      </c>
      <c r="D255" s="48">
        <f t="shared" si="15"/>
        <v>1260</v>
      </c>
      <c r="E255" s="48">
        <f t="shared" si="16"/>
        <v>1260</v>
      </c>
      <c r="F255" s="234"/>
      <c r="G255" s="48">
        <v>1260</v>
      </c>
      <c r="H255" s="48"/>
      <c r="I255" s="48"/>
      <c r="J255" s="48"/>
      <c r="K255" s="48"/>
      <c r="L255" s="48"/>
      <c r="M255" s="237">
        <f t="shared" si="22"/>
        <v>0</v>
      </c>
      <c r="N255" s="48"/>
      <c r="O255" s="48"/>
      <c r="P255" s="48"/>
      <c r="Q255" s="48"/>
    </row>
    <row r="256" spans="1:17" ht="12.75">
      <c r="A256" s="369"/>
      <c r="B256" s="45">
        <v>801</v>
      </c>
      <c r="C256" s="45">
        <v>80146</v>
      </c>
      <c r="D256" s="48">
        <f t="shared" si="15"/>
        <v>7229</v>
      </c>
      <c r="E256" s="48">
        <f t="shared" si="16"/>
        <v>7229</v>
      </c>
      <c r="F256" s="234"/>
      <c r="G256" s="48">
        <v>7229</v>
      </c>
      <c r="H256" s="48"/>
      <c r="I256" s="48"/>
      <c r="J256" s="48"/>
      <c r="K256" s="48"/>
      <c r="L256" s="48"/>
      <c r="M256" s="237">
        <f t="shared" si="22"/>
        <v>0</v>
      </c>
      <c r="N256" s="48"/>
      <c r="O256" s="48"/>
      <c r="P256" s="48"/>
      <c r="Q256" s="48"/>
    </row>
    <row r="257" spans="1:17" ht="12.75">
      <c r="A257" s="369"/>
      <c r="B257" s="45">
        <v>801</v>
      </c>
      <c r="C257" s="45">
        <v>80148</v>
      </c>
      <c r="D257" s="48">
        <f t="shared" si="15"/>
        <v>98421</v>
      </c>
      <c r="E257" s="48">
        <f t="shared" si="16"/>
        <v>81921</v>
      </c>
      <c r="F257" s="234">
        <v>72812</v>
      </c>
      <c r="G257" s="48">
        <v>8709</v>
      </c>
      <c r="H257" s="48"/>
      <c r="I257" s="48">
        <v>400</v>
      </c>
      <c r="J257" s="48"/>
      <c r="K257" s="48"/>
      <c r="L257" s="48"/>
      <c r="M257" s="237">
        <f t="shared" si="22"/>
        <v>16500</v>
      </c>
      <c r="N257" s="48">
        <v>16500</v>
      </c>
      <c r="O257" s="48"/>
      <c r="P257" s="48"/>
      <c r="Q257" s="48"/>
    </row>
    <row r="258" spans="1:17" ht="12.75">
      <c r="A258" s="369"/>
      <c r="B258" s="45">
        <v>854</v>
      </c>
      <c r="C258" s="45">
        <v>85401</v>
      </c>
      <c r="D258" s="48">
        <f t="shared" si="15"/>
        <v>4322</v>
      </c>
      <c r="E258" s="48">
        <f t="shared" si="16"/>
        <v>4322</v>
      </c>
      <c r="F258" s="234"/>
      <c r="G258" s="48">
        <v>4322</v>
      </c>
      <c r="H258" s="48"/>
      <c r="I258" s="48"/>
      <c r="J258" s="48"/>
      <c r="K258" s="48"/>
      <c r="L258" s="48"/>
      <c r="M258" s="237">
        <f t="shared" si="22"/>
        <v>0</v>
      </c>
      <c r="N258" s="48"/>
      <c r="O258" s="48"/>
      <c r="P258" s="48"/>
      <c r="Q258" s="48"/>
    </row>
    <row r="259" spans="1:17" ht="12.75">
      <c r="A259" s="369"/>
      <c r="B259" s="45">
        <v>854</v>
      </c>
      <c r="C259" s="45">
        <v>85412</v>
      </c>
      <c r="D259" s="48">
        <f t="shared" si="15"/>
        <v>3350</v>
      </c>
      <c r="E259" s="48">
        <f t="shared" si="16"/>
        <v>3350</v>
      </c>
      <c r="F259" s="234"/>
      <c r="G259" s="48">
        <v>3350</v>
      </c>
      <c r="H259" s="48"/>
      <c r="I259" s="48"/>
      <c r="J259" s="48"/>
      <c r="K259" s="48"/>
      <c r="L259" s="48"/>
      <c r="M259" s="237">
        <f t="shared" si="22"/>
        <v>0</v>
      </c>
      <c r="N259" s="48"/>
      <c r="O259" s="48"/>
      <c r="P259" s="48"/>
      <c r="Q259" s="48"/>
    </row>
    <row r="260" spans="1:17" ht="12.75">
      <c r="A260" s="369"/>
      <c r="B260" s="45">
        <v>854</v>
      </c>
      <c r="C260" s="45">
        <v>85415</v>
      </c>
      <c r="D260" s="48">
        <f t="shared" si="15"/>
        <v>5025</v>
      </c>
      <c r="E260" s="48">
        <f t="shared" si="16"/>
        <v>5025</v>
      </c>
      <c r="F260" s="234"/>
      <c r="G260" s="48"/>
      <c r="H260" s="48"/>
      <c r="I260" s="48">
        <v>5025</v>
      </c>
      <c r="J260" s="48"/>
      <c r="K260" s="48"/>
      <c r="L260" s="48"/>
      <c r="M260" s="237">
        <f t="shared" si="22"/>
        <v>0</v>
      </c>
      <c r="N260" s="48"/>
      <c r="O260" s="48"/>
      <c r="P260" s="48"/>
      <c r="Q260" s="48"/>
    </row>
    <row r="261" spans="1:17" ht="12.75">
      <c r="A261" s="258" t="s">
        <v>432</v>
      </c>
      <c r="B261" s="149"/>
      <c r="C261" s="149"/>
      <c r="D261" s="238">
        <f>SUM(D254:D260)</f>
        <v>2756537</v>
      </c>
      <c r="E261" s="238">
        <f aca="true" t="shared" si="24" ref="E261:N261">SUM(E254:E260)</f>
        <v>2728837</v>
      </c>
      <c r="F261" s="238">
        <f t="shared" si="24"/>
        <v>2163591</v>
      </c>
      <c r="G261" s="238">
        <f t="shared" si="24"/>
        <v>551654</v>
      </c>
      <c r="H261" s="238"/>
      <c r="I261" s="238">
        <f t="shared" si="24"/>
        <v>13592</v>
      </c>
      <c r="J261" s="238"/>
      <c r="K261" s="238"/>
      <c r="L261" s="238"/>
      <c r="M261" s="238">
        <f t="shared" si="22"/>
        <v>27700</v>
      </c>
      <c r="N261" s="238">
        <f t="shared" si="24"/>
        <v>27700</v>
      </c>
      <c r="O261" s="48"/>
      <c r="P261" s="48"/>
      <c r="Q261" s="48"/>
    </row>
    <row r="262" spans="1:17" ht="12.75">
      <c r="A262" s="376" t="s">
        <v>463</v>
      </c>
      <c r="B262" s="45">
        <v>801</v>
      </c>
      <c r="C262" s="45">
        <v>80110</v>
      </c>
      <c r="D262" s="48">
        <f t="shared" si="15"/>
        <v>2361400</v>
      </c>
      <c r="E262" s="48">
        <f t="shared" si="16"/>
        <v>2354400</v>
      </c>
      <c r="F262" s="234">
        <v>1872039</v>
      </c>
      <c r="G262" s="48">
        <v>474845</v>
      </c>
      <c r="H262" s="48"/>
      <c r="I262" s="48">
        <v>7516</v>
      </c>
      <c r="J262" s="48"/>
      <c r="K262" s="48"/>
      <c r="L262" s="48"/>
      <c r="M262" s="237">
        <f t="shared" si="22"/>
        <v>7000</v>
      </c>
      <c r="N262" s="48">
        <v>7000</v>
      </c>
      <c r="O262" s="48"/>
      <c r="P262" s="48"/>
      <c r="Q262" s="48"/>
    </row>
    <row r="263" spans="1:17" ht="12.75">
      <c r="A263" s="369"/>
      <c r="B263" s="45">
        <v>801</v>
      </c>
      <c r="C263" s="45">
        <v>80113</v>
      </c>
      <c r="D263" s="48">
        <f t="shared" si="15"/>
        <v>6300</v>
      </c>
      <c r="E263" s="48">
        <f t="shared" si="16"/>
        <v>6300</v>
      </c>
      <c r="F263" s="234"/>
      <c r="G263" s="48">
        <v>6300</v>
      </c>
      <c r="H263" s="48"/>
      <c r="I263" s="48"/>
      <c r="J263" s="48"/>
      <c r="K263" s="48"/>
      <c r="L263" s="48"/>
      <c r="M263" s="237">
        <f t="shared" si="22"/>
        <v>0</v>
      </c>
      <c r="N263" s="48"/>
      <c r="O263" s="48"/>
      <c r="P263" s="48"/>
      <c r="Q263" s="48"/>
    </row>
    <row r="264" spans="1:17" ht="12.75">
      <c r="A264" s="369"/>
      <c r="B264" s="45">
        <v>801</v>
      </c>
      <c r="C264" s="45">
        <v>80146</v>
      </c>
      <c r="D264" s="48">
        <f t="shared" si="15"/>
        <v>6710</v>
      </c>
      <c r="E264" s="48">
        <f t="shared" si="16"/>
        <v>6710</v>
      </c>
      <c r="F264" s="234"/>
      <c r="G264" s="48">
        <v>6710</v>
      </c>
      <c r="H264" s="48"/>
      <c r="I264" s="48"/>
      <c r="J264" s="48"/>
      <c r="K264" s="48"/>
      <c r="L264" s="48"/>
      <c r="M264" s="237">
        <f t="shared" si="22"/>
        <v>0</v>
      </c>
      <c r="N264" s="48"/>
      <c r="O264" s="48"/>
      <c r="P264" s="48"/>
      <c r="Q264" s="48"/>
    </row>
    <row r="265" spans="1:17" ht="12.75">
      <c r="A265" s="369"/>
      <c r="B265" s="45">
        <v>801</v>
      </c>
      <c r="C265" s="45">
        <v>80148</v>
      </c>
      <c r="D265" s="48">
        <f t="shared" si="15"/>
        <v>95165</v>
      </c>
      <c r="E265" s="48">
        <f t="shared" si="16"/>
        <v>95165</v>
      </c>
      <c r="F265" s="234">
        <v>84164</v>
      </c>
      <c r="G265" s="48">
        <v>10501</v>
      </c>
      <c r="H265" s="48"/>
      <c r="I265" s="48">
        <v>500</v>
      </c>
      <c r="J265" s="48"/>
      <c r="K265" s="48"/>
      <c r="L265" s="48"/>
      <c r="M265" s="237">
        <f t="shared" si="22"/>
        <v>0</v>
      </c>
      <c r="N265" s="48"/>
      <c r="O265" s="48"/>
      <c r="P265" s="48"/>
      <c r="Q265" s="48"/>
    </row>
    <row r="266" spans="1:17" ht="12.75">
      <c r="A266" s="369"/>
      <c r="B266" s="45">
        <v>854</v>
      </c>
      <c r="C266" s="45">
        <v>85401</v>
      </c>
      <c r="D266" s="48">
        <f t="shared" si="15"/>
        <v>116434</v>
      </c>
      <c r="E266" s="48">
        <f t="shared" si="16"/>
        <v>116434</v>
      </c>
      <c r="F266" s="234">
        <v>105639</v>
      </c>
      <c r="G266" s="48">
        <v>10382</v>
      </c>
      <c r="H266" s="48"/>
      <c r="I266" s="48">
        <v>413</v>
      </c>
      <c r="J266" s="48"/>
      <c r="K266" s="48"/>
      <c r="L266" s="48"/>
      <c r="M266" s="237">
        <f t="shared" si="22"/>
        <v>0</v>
      </c>
      <c r="N266" s="48"/>
      <c r="O266" s="48"/>
      <c r="P266" s="48"/>
      <c r="Q266" s="48"/>
    </row>
    <row r="267" spans="1:17" ht="12.75">
      <c r="A267" s="369"/>
      <c r="B267" s="45">
        <v>854</v>
      </c>
      <c r="C267" s="45">
        <v>85412</v>
      </c>
      <c r="D267" s="48">
        <f t="shared" si="15"/>
        <v>3810</v>
      </c>
      <c r="E267" s="48">
        <f t="shared" si="16"/>
        <v>3810</v>
      </c>
      <c r="F267" s="234"/>
      <c r="G267" s="48">
        <v>3810</v>
      </c>
      <c r="H267" s="48"/>
      <c r="I267" s="48"/>
      <c r="J267" s="48"/>
      <c r="K267" s="48"/>
      <c r="L267" s="48"/>
      <c r="M267" s="237">
        <f t="shared" si="22"/>
        <v>0</v>
      </c>
      <c r="N267" s="48"/>
      <c r="O267" s="48"/>
      <c r="P267" s="48"/>
      <c r="Q267" s="48"/>
    </row>
    <row r="268" spans="1:17" ht="12.75">
      <c r="A268" s="369"/>
      <c r="B268" s="45">
        <v>854</v>
      </c>
      <c r="C268" s="45">
        <v>85415</v>
      </c>
      <c r="D268" s="48">
        <f t="shared" si="15"/>
        <v>5700</v>
      </c>
      <c r="E268" s="48">
        <f t="shared" si="16"/>
        <v>5700</v>
      </c>
      <c r="F268" s="234"/>
      <c r="G268" s="48"/>
      <c r="H268" s="48"/>
      <c r="I268" s="48">
        <v>5700</v>
      </c>
      <c r="J268" s="48"/>
      <c r="K268" s="48"/>
      <c r="L268" s="48"/>
      <c r="M268" s="237">
        <f t="shared" si="22"/>
        <v>0</v>
      </c>
      <c r="N268" s="48"/>
      <c r="O268" s="48"/>
      <c r="P268" s="48"/>
      <c r="Q268" s="48"/>
    </row>
    <row r="269" spans="1:17" ht="12.75">
      <c r="A269" s="369"/>
      <c r="B269" s="45">
        <v>854</v>
      </c>
      <c r="C269" s="45">
        <v>85446</v>
      </c>
      <c r="D269" s="48">
        <f t="shared" si="15"/>
        <v>421</v>
      </c>
      <c r="E269" s="48">
        <f t="shared" si="16"/>
        <v>421</v>
      </c>
      <c r="F269" s="234"/>
      <c r="G269" s="48">
        <v>421</v>
      </c>
      <c r="H269" s="48"/>
      <c r="I269" s="48"/>
      <c r="J269" s="48"/>
      <c r="K269" s="48"/>
      <c r="L269" s="48"/>
      <c r="M269" s="237">
        <f t="shared" si="22"/>
        <v>0</v>
      </c>
      <c r="N269" s="48"/>
      <c r="O269" s="48"/>
      <c r="P269" s="48"/>
      <c r="Q269" s="48"/>
    </row>
    <row r="270" spans="1:17" ht="12.75">
      <c r="A270" s="258" t="s">
        <v>432</v>
      </c>
      <c r="B270" s="149"/>
      <c r="C270" s="149"/>
      <c r="D270" s="238">
        <f>SUM(D262:D269)</f>
        <v>2595940</v>
      </c>
      <c r="E270" s="238">
        <f aca="true" t="shared" si="25" ref="E270:N270">SUM(E262:E269)</f>
        <v>2588940</v>
      </c>
      <c r="F270" s="238">
        <f t="shared" si="25"/>
        <v>2061842</v>
      </c>
      <c r="G270" s="238">
        <f t="shared" si="25"/>
        <v>512969</v>
      </c>
      <c r="H270" s="238"/>
      <c r="I270" s="238">
        <f t="shared" si="25"/>
        <v>14129</v>
      </c>
      <c r="J270" s="238"/>
      <c r="K270" s="238"/>
      <c r="L270" s="238"/>
      <c r="M270" s="238">
        <f t="shared" si="22"/>
        <v>7000</v>
      </c>
      <c r="N270" s="238">
        <f t="shared" si="25"/>
        <v>7000</v>
      </c>
      <c r="O270" s="48"/>
      <c r="P270" s="48"/>
      <c r="Q270" s="48"/>
    </row>
    <row r="271" spans="1:17" ht="12.75">
      <c r="A271" s="376" t="s">
        <v>464</v>
      </c>
      <c r="B271" s="235">
        <v>801</v>
      </c>
      <c r="C271" s="235">
        <v>80110</v>
      </c>
      <c r="D271" s="237">
        <f t="shared" si="15"/>
        <v>2000751</v>
      </c>
      <c r="E271" s="237">
        <f t="shared" si="16"/>
        <v>1993751</v>
      </c>
      <c r="F271" s="234">
        <v>1627240</v>
      </c>
      <c r="G271" s="237">
        <v>359063</v>
      </c>
      <c r="H271" s="237"/>
      <c r="I271" s="237">
        <v>7448</v>
      </c>
      <c r="J271" s="237"/>
      <c r="K271" s="238"/>
      <c r="L271" s="238"/>
      <c r="M271" s="237">
        <f t="shared" si="22"/>
        <v>7000</v>
      </c>
      <c r="N271" s="48">
        <v>7000</v>
      </c>
      <c r="O271" s="48"/>
      <c r="P271" s="48"/>
      <c r="Q271" s="48"/>
    </row>
    <row r="272" spans="1:17" ht="12.75">
      <c r="A272" s="376"/>
      <c r="B272" s="235">
        <v>801</v>
      </c>
      <c r="C272" s="235">
        <v>80113</v>
      </c>
      <c r="D272" s="237">
        <f t="shared" si="15"/>
        <v>21600</v>
      </c>
      <c r="E272" s="237">
        <f t="shared" si="16"/>
        <v>21600</v>
      </c>
      <c r="F272" s="234"/>
      <c r="G272" s="237">
        <v>21600</v>
      </c>
      <c r="H272" s="237"/>
      <c r="I272" s="237"/>
      <c r="J272" s="237"/>
      <c r="K272" s="238"/>
      <c r="L272" s="238"/>
      <c r="M272" s="237">
        <f t="shared" si="22"/>
        <v>0</v>
      </c>
      <c r="N272" s="48"/>
      <c r="O272" s="48"/>
      <c r="P272" s="48"/>
      <c r="Q272" s="48"/>
    </row>
    <row r="273" spans="1:17" ht="12.75">
      <c r="A273" s="376"/>
      <c r="B273" s="235">
        <v>801</v>
      </c>
      <c r="C273" s="235">
        <v>80146</v>
      </c>
      <c r="D273" s="237">
        <f t="shared" si="15"/>
        <v>5804</v>
      </c>
      <c r="E273" s="237">
        <f t="shared" si="16"/>
        <v>5804</v>
      </c>
      <c r="F273" s="234"/>
      <c r="G273" s="237">
        <v>5804</v>
      </c>
      <c r="H273" s="237"/>
      <c r="I273" s="237"/>
      <c r="J273" s="237"/>
      <c r="K273" s="238"/>
      <c r="L273" s="238"/>
      <c r="M273" s="237">
        <f t="shared" si="22"/>
        <v>0</v>
      </c>
      <c r="N273" s="48"/>
      <c r="O273" s="48"/>
      <c r="P273" s="48"/>
      <c r="Q273" s="48"/>
    </row>
    <row r="274" spans="1:17" ht="12.75">
      <c r="A274" s="376"/>
      <c r="B274" s="235">
        <v>801</v>
      </c>
      <c r="C274" s="235">
        <v>80148</v>
      </c>
      <c r="D274" s="237">
        <f t="shared" si="15"/>
        <v>65960</v>
      </c>
      <c r="E274" s="237">
        <f t="shared" si="16"/>
        <v>65960</v>
      </c>
      <c r="F274" s="234">
        <v>60340</v>
      </c>
      <c r="G274" s="237">
        <v>4920</v>
      </c>
      <c r="H274" s="237"/>
      <c r="I274" s="237">
        <v>700</v>
      </c>
      <c r="J274" s="237"/>
      <c r="K274" s="238"/>
      <c r="L274" s="238"/>
      <c r="M274" s="237">
        <f t="shared" si="22"/>
        <v>0</v>
      </c>
      <c r="N274" s="48"/>
      <c r="O274" s="48"/>
      <c r="P274" s="48"/>
      <c r="Q274" s="48"/>
    </row>
    <row r="275" spans="1:17" ht="12.75">
      <c r="A275" s="376"/>
      <c r="B275" s="235">
        <v>854</v>
      </c>
      <c r="C275" s="235">
        <v>85401</v>
      </c>
      <c r="D275" s="237">
        <f t="shared" si="15"/>
        <v>59075</v>
      </c>
      <c r="E275" s="237">
        <f t="shared" si="16"/>
        <v>59075</v>
      </c>
      <c r="F275" s="234">
        <v>54501</v>
      </c>
      <c r="G275" s="237">
        <v>4332</v>
      </c>
      <c r="H275" s="237"/>
      <c r="I275" s="237">
        <v>242</v>
      </c>
      <c r="J275" s="237"/>
      <c r="K275" s="238"/>
      <c r="L275" s="238"/>
      <c r="M275" s="237">
        <f t="shared" si="22"/>
        <v>0</v>
      </c>
      <c r="N275" s="48"/>
      <c r="O275" s="48"/>
      <c r="P275" s="48"/>
      <c r="Q275" s="48"/>
    </row>
    <row r="276" spans="1:17" ht="12.75">
      <c r="A276" s="376"/>
      <c r="B276" s="235">
        <v>854</v>
      </c>
      <c r="C276" s="235">
        <v>85412</v>
      </c>
      <c r="D276" s="237">
        <f t="shared" si="15"/>
        <v>3020</v>
      </c>
      <c r="E276" s="237">
        <f t="shared" si="16"/>
        <v>3020</v>
      </c>
      <c r="F276" s="234"/>
      <c r="G276" s="237">
        <v>3020</v>
      </c>
      <c r="H276" s="237"/>
      <c r="I276" s="237"/>
      <c r="J276" s="237"/>
      <c r="K276" s="238"/>
      <c r="L276" s="238"/>
      <c r="M276" s="237">
        <f aca="true" t="shared" si="26" ref="M276:M290">SUM(N276,P276,Q276)</f>
        <v>0</v>
      </c>
      <c r="N276" s="48"/>
      <c r="O276" s="48"/>
      <c r="P276" s="48"/>
      <c r="Q276" s="48"/>
    </row>
    <row r="277" spans="1:17" ht="12.75">
      <c r="A277" s="376"/>
      <c r="B277" s="235">
        <v>854</v>
      </c>
      <c r="C277" s="235">
        <v>85415</v>
      </c>
      <c r="D277" s="237">
        <f t="shared" si="15"/>
        <v>4530</v>
      </c>
      <c r="E277" s="237">
        <f t="shared" si="16"/>
        <v>4530</v>
      </c>
      <c r="F277" s="234"/>
      <c r="G277" s="237"/>
      <c r="H277" s="237"/>
      <c r="I277" s="237">
        <v>4530</v>
      </c>
      <c r="J277" s="237"/>
      <c r="K277" s="238"/>
      <c r="L277" s="238"/>
      <c r="M277" s="237">
        <f t="shared" si="26"/>
        <v>0</v>
      </c>
      <c r="N277" s="48"/>
      <c r="O277" s="48"/>
      <c r="P277" s="48"/>
      <c r="Q277" s="48"/>
    </row>
    <row r="278" spans="1:17" ht="12.75">
      <c r="A278" s="376"/>
      <c r="B278" s="235">
        <v>854</v>
      </c>
      <c r="C278" s="235">
        <v>85446</v>
      </c>
      <c r="D278" s="237">
        <f t="shared" si="15"/>
        <v>205</v>
      </c>
      <c r="E278" s="237">
        <f t="shared" si="16"/>
        <v>205</v>
      </c>
      <c r="F278" s="234"/>
      <c r="G278" s="237">
        <v>205</v>
      </c>
      <c r="H278" s="237"/>
      <c r="I278" s="237"/>
      <c r="J278" s="237"/>
      <c r="K278" s="238"/>
      <c r="L278" s="238"/>
      <c r="M278" s="237">
        <f t="shared" si="26"/>
        <v>0</v>
      </c>
      <c r="N278" s="48"/>
      <c r="O278" s="48"/>
      <c r="P278" s="48"/>
      <c r="Q278" s="48"/>
    </row>
    <row r="279" spans="1:17" ht="12.75">
      <c r="A279" s="258" t="s">
        <v>432</v>
      </c>
      <c r="B279" s="149"/>
      <c r="C279" s="149"/>
      <c r="D279" s="238">
        <f>SUM(D271:D278)</f>
        <v>2160945</v>
      </c>
      <c r="E279" s="238">
        <f>SUM(E271:E278)</f>
        <v>2153945</v>
      </c>
      <c r="F279" s="238">
        <f>SUM(F271:F278)</f>
        <v>1742081</v>
      </c>
      <c r="G279" s="238">
        <f>SUM(G271:G278)</f>
        <v>398944</v>
      </c>
      <c r="H279" s="238"/>
      <c r="I279" s="238">
        <f>SUM(I271:I278)</f>
        <v>12920</v>
      </c>
      <c r="J279" s="238"/>
      <c r="K279" s="238"/>
      <c r="L279" s="238"/>
      <c r="M279" s="238">
        <f t="shared" si="26"/>
        <v>7000</v>
      </c>
      <c r="N279" s="238">
        <f>SUM(N271:N278)</f>
        <v>7000</v>
      </c>
      <c r="O279" s="48"/>
      <c r="P279" s="48"/>
      <c r="Q279" s="48"/>
    </row>
    <row r="280" spans="1:17" ht="12.75">
      <c r="A280" s="419" t="s">
        <v>465</v>
      </c>
      <c r="B280" s="235">
        <v>801</v>
      </c>
      <c r="C280" s="235">
        <v>80101</v>
      </c>
      <c r="D280" s="237">
        <f>SUM(E280,M280)</f>
        <v>182700</v>
      </c>
      <c r="E280" s="237">
        <f>SUM(F280:L280)</f>
        <v>182700</v>
      </c>
      <c r="F280" s="238"/>
      <c r="G280" s="237">
        <v>182700</v>
      </c>
      <c r="H280" s="238"/>
      <c r="I280" s="238"/>
      <c r="J280" s="238"/>
      <c r="K280" s="238"/>
      <c r="L280" s="238"/>
      <c r="M280" s="237">
        <f t="shared" si="26"/>
        <v>0</v>
      </c>
      <c r="N280" s="238"/>
      <c r="O280" s="48"/>
      <c r="P280" s="48"/>
      <c r="Q280" s="48"/>
    </row>
    <row r="281" spans="1:17" ht="12.75">
      <c r="A281" s="412"/>
      <c r="B281" s="235">
        <v>801</v>
      </c>
      <c r="C281" s="235">
        <v>80104</v>
      </c>
      <c r="D281" s="237">
        <f>SUM(E281,M281)</f>
        <v>127000</v>
      </c>
      <c r="E281" s="237">
        <f>SUM(F281:L281)</f>
        <v>127000</v>
      </c>
      <c r="F281" s="238"/>
      <c r="G281" s="237">
        <v>127000</v>
      </c>
      <c r="H281" s="238"/>
      <c r="I281" s="238"/>
      <c r="J281" s="238"/>
      <c r="K281" s="238"/>
      <c r="L281" s="238"/>
      <c r="M281" s="237">
        <f t="shared" si="26"/>
        <v>0</v>
      </c>
      <c r="N281" s="238"/>
      <c r="O281" s="48"/>
      <c r="P281" s="48"/>
      <c r="Q281" s="48"/>
    </row>
    <row r="282" spans="1:17" ht="12.75">
      <c r="A282" s="412"/>
      <c r="B282" s="235">
        <v>801</v>
      </c>
      <c r="C282" s="235">
        <v>80110</v>
      </c>
      <c r="D282" s="237">
        <f>SUM(E282,M282)</f>
        <v>50000</v>
      </c>
      <c r="E282" s="237">
        <f>SUM(F282:L282)</f>
        <v>50000</v>
      </c>
      <c r="F282" s="238"/>
      <c r="G282" s="237">
        <v>50000</v>
      </c>
      <c r="H282" s="238"/>
      <c r="I282" s="238"/>
      <c r="J282" s="238"/>
      <c r="K282" s="238"/>
      <c r="L282" s="238"/>
      <c r="M282" s="237"/>
      <c r="N282" s="238"/>
      <c r="O282" s="48"/>
      <c r="P282" s="48"/>
      <c r="Q282" s="48"/>
    </row>
    <row r="283" spans="1:17" ht="12.75">
      <c r="A283" s="412"/>
      <c r="B283" s="45">
        <v>801</v>
      </c>
      <c r="C283" s="45">
        <v>80113</v>
      </c>
      <c r="D283" s="237">
        <f>SUM(E283,M283)</f>
        <v>169842</v>
      </c>
      <c r="E283" s="237">
        <f>SUM(F283:L283)</f>
        <v>169842</v>
      </c>
      <c r="F283" s="234">
        <v>19842</v>
      </c>
      <c r="G283" s="48">
        <v>150000</v>
      </c>
      <c r="H283" s="48"/>
      <c r="I283" s="48"/>
      <c r="J283" s="48"/>
      <c r="K283" s="48"/>
      <c r="L283" s="48"/>
      <c r="M283" s="237">
        <f t="shared" si="26"/>
        <v>0</v>
      </c>
      <c r="N283" s="48"/>
      <c r="O283" s="48"/>
      <c r="P283" s="48"/>
      <c r="Q283" s="48"/>
    </row>
    <row r="284" spans="1:17" ht="12.75">
      <c r="A284" s="412"/>
      <c r="B284" s="45">
        <v>801</v>
      </c>
      <c r="C284" s="45">
        <v>80114</v>
      </c>
      <c r="D284" s="48">
        <f t="shared" si="15"/>
        <v>880181</v>
      </c>
      <c r="E284" s="48">
        <f t="shared" si="16"/>
        <v>880181</v>
      </c>
      <c r="F284" s="234">
        <v>715077</v>
      </c>
      <c r="G284" s="48">
        <v>163184</v>
      </c>
      <c r="H284" s="48"/>
      <c r="I284" s="48">
        <v>1920</v>
      </c>
      <c r="J284" s="48"/>
      <c r="K284" s="48"/>
      <c r="L284" s="48"/>
      <c r="M284" s="237">
        <f t="shared" si="26"/>
        <v>0</v>
      </c>
      <c r="N284" s="48"/>
      <c r="O284" s="48"/>
      <c r="P284" s="48"/>
      <c r="Q284" s="48"/>
    </row>
    <row r="285" spans="1:17" ht="12.75">
      <c r="A285" s="412"/>
      <c r="B285" s="45">
        <v>801</v>
      </c>
      <c r="C285" s="45">
        <v>80146</v>
      </c>
      <c r="D285" s="48">
        <f t="shared" si="15"/>
        <v>89332</v>
      </c>
      <c r="E285" s="48">
        <f t="shared" si="16"/>
        <v>89332</v>
      </c>
      <c r="F285" s="234">
        <v>33606</v>
      </c>
      <c r="G285" s="48">
        <v>55726</v>
      </c>
      <c r="H285" s="48"/>
      <c r="I285" s="48"/>
      <c r="J285" s="48"/>
      <c r="K285" s="48"/>
      <c r="L285" s="48"/>
      <c r="M285" s="237">
        <f t="shared" si="26"/>
        <v>0</v>
      </c>
      <c r="N285" s="48"/>
      <c r="O285" s="48"/>
      <c r="P285" s="48"/>
      <c r="Q285" s="48"/>
    </row>
    <row r="286" spans="1:17" ht="12.75">
      <c r="A286" s="412"/>
      <c r="B286" s="45">
        <v>801</v>
      </c>
      <c r="C286" s="45">
        <v>80148</v>
      </c>
      <c r="D286" s="48">
        <f t="shared" si="15"/>
        <v>52000</v>
      </c>
      <c r="E286" s="48">
        <f t="shared" si="16"/>
        <v>52000</v>
      </c>
      <c r="F286" s="234"/>
      <c r="G286" s="48">
        <v>52000</v>
      </c>
      <c r="H286" s="48"/>
      <c r="I286" s="48"/>
      <c r="J286" s="48"/>
      <c r="K286" s="48"/>
      <c r="L286" s="48"/>
      <c r="M286" s="237">
        <f t="shared" si="26"/>
        <v>0</v>
      </c>
      <c r="N286" s="48"/>
      <c r="O286" s="48"/>
      <c r="P286" s="48"/>
      <c r="Q286" s="48"/>
    </row>
    <row r="287" spans="1:17" ht="12.75">
      <c r="A287" s="412"/>
      <c r="B287" s="45">
        <v>801</v>
      </c>
      <c r="C287" s="45">
        <v>80195</v>
      </c>
      <c r="D287" s="48">
        <f t="shared" si="15"/>
        <v>26450</v>
      </c>
      <c r="E287" s="48">
        <f t="shared" si="16"/>
        <v>26450</v>
      </c>
      <c r="F287" s="234">
        <v>1200</v>
      </c>
      <c r="G287" s="48">
        <v>25250</v>
      </c>
      <c r="H287" s="48"/>
      <c r="I287" s="48"/>
      <c r="J287" s="48"/>
      <c r="K287" s="48"/>
      <c r="L287" s="48"/>
      <c r="M287" s="237">
        <f t="shared" si="26"/>
        <v>0</v>
      </c>
      <c r="N287" s="48"/>
      <c r="O287" s="48"/>
      <c r="P287" s="48"/>
      <c r="Q287" s="48"/>
    </row>
    <row r="288" spans="1:17" ht="12.75">
      <c r="A288" s="412"/>
      <c r="B288" s="45">
        <v>851</v>
      </c>
      <c r="C288" s="45">
        <v>85153</v>
      </c>
      <c r="D288" s="48">
        <f t="shared" si="15"/>
        <v>20000</v>
      </c>
      <c r="E288" s="48">
        <f t="shared" si="16"/>
        <v>20000</v>
      </c>
      <c r="F288" s="234">
        <v>16000</v>
      </c>
      <c r="G288" s="48">
        <v>4000</v>
      </c>
      <c r="H288" s="48"/>
      <c r="I288" s="48"/>
      <c r="J288" s="48"/>
      <c r="K288" s="48"/>
      <c r="L288" s="48"/>
      <c r="M288" s="237">
        <f t="shared" si="26"/>
        <v>0</v>
      </c>
      <c r="N288" s="48"/>
      <c r="O288" s="48"/>
      <c r="P288" s="48"/>
      <c r="Q288" s="48"/>
    </row>
    <row r="289" spans="1:17" ht="12.75">
      <c r="A289" s="412"/>
      <c r="B289" s="45">
        <v>851</v>
      </c>
      <c r="C289" s="45">
        <v>85154</v>
      </c>
      <c r="D289" s="48">
        <f>SUM(E289,M289)</f>
        <v>266000</v>
      </c>
      <c r="E289" s="48">
        <f t="shared" si="16"/>
        <v>266000</v>
      </c>
      <c r="F289" s="234">
        <v>190000</v>
      </c>
      <c r="G289" s="48">
        <v>76000</v>
      </c>
      <c r="H289" s="48"/>
      <c r="I289" s="48"/>
      <c r="J289" s="48"/>
      <c r="K289" s="48"/>
      <c r="L289" s="48"/>
      <c r="M289" s="237">
        <f t="shared" si="26"/>
        <v>0</v>
      </c>
      <c r="N289" s="48"/>
      <c r="O289" s="48"/>
      <c r="P289" s="48"/>
      <c r="Q289" s="48"/>
    </row>
    <row r="290" spans="1:17" ht="12.75">
      <c r="A290" s="413"/>
      <c r="B290" s="45">
        <v>854</v>
      </c>
      <c r="C290" s="45">
        <v>85446</v>
      </c>
      <c r="D290" s="48">
        <f>SUM(E290,M290)</f>
        <v>3240</v>
      </c>
      <c r="E290" s="48">
        <f t="shared" si="16"/>
        <v>3240</v>
      </c>
      <c r="F290" s="48"/>
      <c r="G290" s="48">
        <v>3240</v>
      </c>
      <c r="H290" s="48"/>
      <c r="I290" s="48"/>
      <c r="J290" s="48"/>
      <c r="K290" s="48"/>
      <c r="L290" s="48"/>
      <c r="M290" s="237">
        <f t="shared" si="26"/>
        <v>0</v>
      </c>
      <c r="N290" s="48"/>
      <c r="O290" s="48"/>
      <c r="P290" s="48"/>
      <c r="Q290" s="48"/>
    </row>
    <row r="291" spans="1:17" ht="12.75">
      <c r="A291" s="149" t="s">
        <v>432</v>
      </c>
      <c r="B291" s="149"/>
      <c r="C291" s="149"/>
      <c r="D291" s="238">
        <f>SUM(D280:D290)</f>
        <v>1866745</v>
      </c>
      <c r="E291" s="238">
        <f aca="true" t="shared" si="27" ref="E291:N291">SUM(E280:E290)</f>
        <v>1866745</v>
      </c>
      <c r="F291" s="238">
        <f t="shared" si="27"/>
        <v>975725</v>
      </c>
      <c r="G291" s="238">
        <f t="shared" si="27"/>
        <v>889100</v>
      </c>
      <c r="H291" s="238"/>
      <c r="I291" s="238">
        <f t="shared" si="27"/>
        <v>1920</v>
      </c>
      <c r="J291" s="238"/>
      <c r="K291" s="238"/>
      <c r="L291" s="238"/>
      <c r="M291" s="238">
        <f t="shared" si="27"/>
        <v>0</v>
      </c>
      <c r="N291" s="238">
        <f t="shared" si="27"/>
        <v>0</v>
      </c>
      <c r="O291" s="48"/>
      <c r="P291" s="48"/>
      <c r="Q291" s="48"/>
    </row>
    <row r="292" spans="1:17" ht="12.75">
      <c r="A292" s="149" t="s">
        <v>466</v>
      </c>
      <c r="B292" s="149"/>
      <c r="C292" s="149"/>
      <c r="D292" s="238">
        <f aca="true" t="shared" si="28" ref="D292:Q292">D14+D20+D31+D42+D45+D53+D58+D62+D65+D71+D73+D76+D78+D82+D96+D99+D104+D106+D117+D126+D135+D144+D152+D161+D171+D180+D191+D199+D207+D217+D220+D223+D226+D229+D232+D235+D238+D241+D244+D247+D250+D253+D261+D270+D279+D291</f>
        <v>116760876</v>
      </c>
      <c r="E292" s="238">
        <f t="shared" si="28"/>
        <v>92224935</v>
      </c>
      <c r="F292" s="238">
        <f t="shared" si="28"/>
        <v>45467190</v>
      </c>
      <c r="G292" s="238">
        <f t="shared" si="28"/>
        <v>27410431</v>
      </c>
      <c r="H292" s="238">
        <f t="shared" si="28"/>
        <v>7086400</v>
      </c>
      <c r="I292" s="238">
        <f t="shared" si="28"/>
        <v>11304231</v>
      </c>
      <c r="J292" s="238">
        <f t="shared" si="28"/>
        <v>286683</v>
      </c>
      <c r="K292" s="238">
        <f t="shared" si="28"/>
        <v>0</v>
      </c>
      <c r="L292" s="238">
        <f t="shared" si="28"/>
        <v>670000</v>
      </c>
      <c r="M292" s="238">
        <f t="shared" si="28"/>
        <v>24535941</v>
      </c>
      <c r="N292" s="238">
        <f t="shared" si="28"/>
        <v>21511941</v>
      </c>
      <c r="O292" s="238">
        <f t="shared" si="28"/>
        <v>6309852</v>
      </c>
      <c r="P292" s="238">
        <f t="shared" si="28"/>
        <v>3024000</v>
      </c>
      <c r="Q292" s="238">
        <f t="shared" si="28"/>
        <v>0</v>
      </c>
    </row>
    <row r="293" spans="1:17" ht="12.75">
      <c r="A293" s="47"/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268"/>
      <c r="O293" s="268"/>
      <c r="P293" s="268"/>
      <c r="Q293" s="268"/>
    </row>
    <row r="294" spans="1:17" ht="12.75">
      <c r="A294" s="47"/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268"/>
      <c r="O294" s="268"/>
      <c r="P294" s="268"/>
      <c r="Q294" s="268"/>
    </row>
    <row r="295" spans="1:17" ht="12.75">
      <c r="A295" s="47"/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268"/>
      <c r="O295" s="268"/>
      <c r="P295" s="268"/>
      <c r="Q295" s="268"/>
    </row>
    <row r="296" spans="1:17" ht="12.75">
      <c r="A296" s="47"/>
      <c r="B296" s="47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269" t="s">
        <v>95</v>
      </c>
      <c r="N296" s="270"/>
      <c r="O296" s="270"/>
      <c r="P296" s="268"/>
      <c r="Q296" s="268"/>
    </row>
    <row r="297" spans="1:17" ht="12.75">
      <c r="A297" s="47"/>
      <c r="B297" s="47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268"/>
      <c r="O297" s="268"/>
      <c r="P297" s="268"/>
      <c r="Q297" s="268"/>
    </row>
    <row r="298" spans="1:17" ht="12.75">
      <c r="A298" s="47"/>
      <c r="B298" s="47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268"/>
      <c r="O298" s="268"/>
      <c r="P298" s="268"/>
      <c r="Q298" s="268"/>
    </row>
    <row r="299" spans="1:17" ht="12.75">
      <c r="A299" s="47"/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269" t="s">
        <v>467</v>
      </c>
      <c r="N299" s="268"/>
      <c r="O299" s="268"/>
      <c r="P299" s="268"/>
      <c r="Q299" s="268"/>
    </row>
    <row r="300" spans="1:17" ht="12.75">
      <c r="A300" s="47"/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268"/>
      <c r="O300" s="268"/>
      <c r="P300" s="268"/>
      <c r="Q300" s="268"/>
    </row>
    <row r="301" spans="1:17" ht="12.75">
      <c r="A301" s="271"/>
      <c r="B301" s="47"/>
      <c r="C301" s="47"/>
      <c r="D301" s="268"/>
      <c r="E301" s="268"/>
      <c r="F301" s="268"/>
      <c r="G301" s="268"/>
      <c r="H301" s="268"/>
      <c r="I301" s="268"/>
      <c r="J301" s="268"/>
      <c r="K301" s="268"/>
      <c r="L301" s="268"/>
      <c r="M301" s="268"/>
      <c r="N301" s="268"/>
      <c r="O301" s="268"/>
      <c r="P301" s="268"/>
      <c r="Q301" s="268"/>
    </row>
    <row r="302" spans="1:17" ht="12.75">
      <c r="A302" s="271"/>
      <c r="B302" s="47"/>
      <c r="C302" s="47"/>
      <c r="D302" s="268"/>
      <c r="E302" s="268"/>
      <c r="F302" s="268"/>
      <c r="G302" s="268"/>
      <c r="H302" s="268"/>
      <c r="I302" s="268"/>
      <c r="J302" s="268"/>
      <c r="K302" s="268"/>
      <c r="L302" s="268"/>
      <c r="M302" s="268"/>
      <c r="N302" s="268"/>
      <c r="O302" s="268"/>
      <c r="P302" s="268"/>
      <c r="Q302" s="268"/>
    </row>
    <row r="303" spans="1:17" ht="12.75">
      <c r="A303" s="271"/>
      <c r="B303" s="47"/>
      <c r="C303" s="47"/>
      <c r="D303" s="268"/>
      <c r="E303" s="268"/>
      <c r="F303" s="268"/>
      <c r="G303" s="268"/>
      <c r="H303" s="268"/>
      <c r="I303" s="268"/>
      <c r="J303" s="268"/>
      <c r="K303" s="268"/>
      <c r="L303" s="268"/>
      <c r="M303" s="268"/>
      <c r="N303" s="268"/>
      <c r="O303" s="268"/>
      <c r="P303" s="268"/>
      <c r="Q303" s="268"/>
    </row>
    <row r="304" spans="1:17" ht="12.75">
      <c r="A304" s="271"/>
      <c r="B304" s="47"/>
      <c r="C304" s="47"/>
      <c r="D304" s="268"/>
      <c r="E304" s="268"/>
      <c r="F304" s="268"/>
      <c r="G304" s="268"/>
      <c r="H304" s="268"/>
      <c r="I304" s="268"/>
      <c r="J304" s="268"/>
      <c r="K304" s="268"/>
      <c r="L304" s="268"/>
      <c r="M304" s="268"/>
      <c r="N304" s="268"/>
      <c r="O304" s="268"/>
      <c r="P304" s="268"/>
      <c r="Q304" s="268"/>
    </row>
    <row r="305" spans="1:17" ht="12.75">
      <c r="A305" s="271"/>
      <c r="B305" s="47"/>
      <c r="C305" s="47"/>
      <c r="D305" s="268"/>
      <c r="E305" s="268"/>
      <c r="F305" s="268"/>
      <c r="G305" s="268"/>
      <c r="H305" s="268"/>
      <c r="I305" s="268"/>
      <c r="J305" s="268"/>
      <c r="K305" s="268"/>
      <c r="L305" s="268"/>
      <c r="M305" s="268"/>
      <c r="N305" s="268"/>
      <c r="O305" s="268"/>
      <c r="P305" s="268"/>
      <c r="Q305" s="268"/>
    </row>
    <row r="306" spans="1:17" ht="12.75">
      <c r="A306" s="271"/>
      <c r="B306" s="47"/>
      <c r="C306" s="47"/>
      <c r="D306" s="268"/>
      <c r="E306" s="268"/>
      <c r="F306" s="268"/>
      <c r="G306" s="268"/>
      <c r="H306" s="268"/>
      <c r="I306" s="268"/>
      <c r="J306" s="268"/>
      <c r="K306" s="268"/>
      <c r="L306" s="268"/>
      <c r="M306" s="268"/>
      <c r="N306" s="268"/>
      <c r="O306" s="268"/>
      <c r="P306" s="268"/>
      <c r="Q306" s="268"/>
    </row>
    <row r="307" spans="1:17" ht="12.75">
      <c r="A307" s="271"/>
      <c r="B307" s="47"/>
      <c r="C307" s="47"/>
      <c r="D307" s="268"/>
      <c r="E307" s="268"/>
      <c r="F307" s="268"/>
      <c r="G307" s="268"/>
      <c r="H307" s="268"/>
      <c r="I307" s="268"/>
      <c r="J307" s="268"/>
      <c r="K307" s="268"/>
      <c r="L307" s="268"/>
      <c r="M307" s="268"/>
      <c r="N307" s="268"/>
      <c r="O307" s="268"/>
      <c r="P307" s="268"/>
      <c r="Q307" s="268"/>
    </row>
    <row r="308" spans="1:17" ht="12.75">
      <c r="A308" s="271"/>
      <c r="B308" s="47"/>
      <c r="C308" s="47"/>
      <c r="D308" s="268"/>
      <c r="E308" s="268"/>
      <c r="F308" s="268"/>
      <c r="G308" s="268"/>
      <c r="H308" s="268"/>
      <c r="I308" s="268"/>
      <c r="J308" s="268"/>
      <c r="K308" s="268"/>
      <c r="L308" s="268"/>
      <c r="M308" s="268"/>
      <c r="N308" s="268"/>
      <c r="O308" s="268"/>
      <c r="P308" s="268"/>
      <c r="Q308" s="268"/>
    </row>
    <row r="309" spans="1:17" ht="12.75">
      <c r="A309" s="271"/>
      <c r="B309" s="47"/>
      <c r="C309" s="47"/>
      <c r="D309" s="268"/>
      <c r="E309" s="268"/>
      <c r="F309" s="268"/>
      <c r="G309" s="268"/>
      <c r="H309" s="268"/>
      <c r="I309" s="268"/>
      <c r="J309" s="268"/>
      <c r="K309" s="268"/>
      <c r="L309" s="268"/>
      <c r="M309" s="268"/>
      <c r="N309" s="268"/>
      <c r="O309" s="268"/>
      <c r="P309" s="268"/>
      <c r="Q309" s="268"/>
    </row>
    <row r="310" spans="1:17" ht="12.75">
      <c r="A310" s="271"/>
      <c r="B310" s="47"/>
      <c r="C310" s="47"/>
      <c r="D310" s="268"/>
      <c r="E310" s="268"/>
      <c r="F310" s="268"/>
      <c r="G310" s="268"/>
      <c r="H310" s="268"/>
      <c r="I310" s="268"/>
      <c r="J310" s="268"/>
      <c r="K310" s="268"/>
      <c r="L310" s="268"/>
      <c r="M310" s="268"/>
      <c r="N310" s="268"/>
      <c r="O310" s="268"/>
      <c r="P310" s="268"/>
      <c r="Q310" s="268"/>
    </row>
    <row r="311" spans="1:17" ht="12.75">
      <c r="A311" s="271"/>
      <c r="B311" s="47"/>
      <c r="C311" s="47"/>
      <c r="D311" s="268"/>
      <c r="E311" s="268"/>
      <c r="F311" s="268"/>
      <c r="G311" s="268"/>
      <c r="H311" s="268"/>
      <c r="I311" s="268"/>
      <c r="J311" s="268"/>
      <c r="K311" s="268"/>
      <c r="L311" s="268"/>
      <c r="M311" s="268"/>
      <c r="N311" s="268"/>
      <c r="O311" s="268"/>
      <c r="P311" s="268"/>
      <c r="Q311" s="268"/>
    </row>
    <row r="312" spans="1:17" ht="12.75">
      <c r="A312" s="271"/>
      <c r="B312" s="47"/>
      <c r="C312" s="47"/>
      <c r="D312" s="268"/>
      <c r="E312" s="268"/>
      <c r="F312" s="268"/>
      <c r="G312" s="268"/>
      <c r="H312" s="268"/>
      <c r="I312" s="268"/>
      <c r="J312" s="268"/>
      <c r="K312" s="268"/>
      <c r="L312" s="268"/>
      <c r="M312" s="268"/>
      <c r="N312" s="268"/>
      <c r="O312" s="268"/>
      <c r="P312" s="268"/>
      <c r="Q312" s="268"/>
    </row>
    <row r="313" spans="1:17" ht="12.75">
      <c r="A313" s="271"/>
      <c r="B313" s="47"/>
      <c r="C313" s="47"/>
      <c r="D313" s="268"/>
      <c r="E313" s="268"/>
      <c r="F313" s="268"/>
      <c r="G313" s="268"/>
      <c r="H313" s="268"/>
      <c r="I313" s="268"/>
      <c r="J313" s="268"/>
      <c r="K313" s="268"/>
      <c r="L313" s="268"/>
      <c r="M313" s="268"/>
      <c r="N313" s="268"/>
      <c r="O313" s="268"/>
      <c r="P313" s="268"/>
      <c r="Q313" s="268"/>
    </row>
    <row r="314" spans="1:17" ht="12.75">
      <c r="A314" s="271"/>
      <c r="B314" s="47"/>
      <c r="C314" s="47"/>
      <c r="D314" s="268"/>
      <c r="E314" s="268"/>
      <c r="F314" s="268"/>
      <c r="G314" s="268"/>
      <c r="H314" s="268"/>
      <c r="I314" s="268"/>
      <c r="J314" s="268"/>
      <c r="K314" s="268"/>
      <c r="L314" s="268"/>
      <c r="M314" s="268"/>
      <c r="N314" s="268"/>
      <c r="O314" s="268"/>
      <c r="P314" s="268"/>
      <c r="Q314" s="268"/>
    </row>
    <row r="315" spans="1:17" ht="12.75">
      <c r="A315" s="271"/>
      <c r="B315" s="47"/>
      <c r="C315" s="47"/>
      <c r="D315" s="268"/>
      <c r="E315" s="268"/>
      <c r="F315" s="268"/>
      <c r="G315" s="268"/>
      <c r="H315" s="268"/>
      <c r="I315" s="268"/>
      <c r="J315" s="268"/>
      <c r="K315" s="268"/>
      <c r="L315" s="268"/>
      <c r="M315" s="268"/>
      <c r="N315" s="268"/>
      <c r="O315" s="268"/>
      <c r="P315" s="268"/>
      <c r="Q315" s="268"/>
    </row>
    <row r="316" spans="1:17" ht="12.75">
      <c r="A316" s="47"/>
      <c r="B316" s="47"/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268"/>
      <c r="N316" s="47"/>
      <c r="O316" s="47"/>
      <c r="P316" s="47"/>
      <c r="Q316" s="47"/>
    </row>
    <row r="317" spans="1:17" ht="12.75">
      <c r="A317" s="47"/>
      <c r="B317" s="47"/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268"/>
      <c r="N317" s="47"/>
      <c r="O317" s="47"/>
      <c r="P317" s="47"/>
      <c r="Q317" s="47"/>
    </row>
    <row r="318" spans="1:17" ht="12.75">
      <c r="A318" s="47"/>
      <c r="B318" s="47"/>
      <c r="C318" s="47"/>
      <c r="D318" s="47"/>
      <c r="E318" s="47"/>
      <c r="F318" s="47"/>
      <c r="G318" s="47"/>
      <c r="H318" s="47"/>
      <c r="I318" s="47"/>
      <c r="J318" s="47"/>
      <c r="K318" s="47"/>
      <c r="L318" s="47"/>
      <c r="M318" s="268"/>
      <c r="N318" s="47"/>
      <c r="O318" s="47"/>
      <c r="P318" s="47"/>
      <c r="Q318" s="47"/>
    </row>
    <row r="319" spans="1:17" ht="12.75">
      <c r="A319" s="47"/>
      <c r="B319" s="47"/>
      <c r="C319" s="47"/>
      <c r="D319" s="47"/>
      <c r="E319" s="47"/>
      <c r="F319" s="47"/>
      <c r="G319" s="47"/>
      <c r="H319" s="47"/>
      <c r="I319" s="47"/>
      <c r="J319" s="47"/>
      <c r="K319" s="47"/>
      <c r="L319" s="47"/>
      <c r="M319" s="268"/>
      <c r="N319" s="47"/>
      <c r="O319" s="47"/>
      <c r="P319" s="47"/>
      <c r="Q319" s="47"/>
    </row>
    <row r="320" spans="1:17" ht="12.75">
      <c r="A320" s="47"/>
      <c r="B320" s="47"/>
      <c r="C320" s="47"/>
      <c r="D320" s="47"/>
      <c r="E320" s="47"/>
      <c r="F320" s="47"/>
      <c r="G320" s="47"/>
      <c r="H320" s="47"/>
      <c r="I320" s="47"/>
      <c r="J320" s="47"/>
      <c r="K320" s="47"/>
      <c r="L320" s="47"/>
      <c r="M320" s="268"/>
      <c r="N320" s="47"/>
      <c r="O320" s="47"/>
      <c r="P320" s="47"/>
      <c r="Q320" s="47"/>
    </row>
    <row r="321" spans="1:17" ht="12.75">
      <c r="A321" s="47"/>
      <c r="B321" s="47"/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268"/>
      <c r="N321" s="47"/>
      <c r="O321" s="47"/>
      <c r="P321" s="47"/>
      <c r="Q321" s="47"/>
    </row>
    <row r="322" spans="1:17" ht="12.75">
      <c r="A322" s="47"/>
      <c r="B322" s="47"/>
      <c r="C322" s="47"/>
      <c r="D322" s="47"/>
      <c r="E322" s="47"/>
      <c r="F322" s="47"/>
      <c r="G322" s="47"/>
      <c r="H322" s="47"/>
      <c r="I322" s="47"/>
      <c r="J322" s="47"/>
      <c r="K322" s="47"/>
      <c r="L322" s="47"/>
      <c r="M322" s="268"/>
      <c r="N322" s="47"/>
      <c r="O322" s="47"/>
      <c r="P322" s="47"/>
      <c r="Q322" s="47"/>
    </row>
    <row r="323" spans="1:17" ht="12.75">
      <c r="A323" s="47"/>
      <c r="B323" s="47"/>
      <c r="C323" s="47"/>
      <c r="D323" s="47"/>
      <c r="E323" s="47"/>
      <c r="F323" s="47"/>
      <c r="G323" s="47"/>
      <c r="H323" s="47"/>
      <c r="I323" s="47"/>
      <c r="J323" s="47"/>
      <c r="K323" s="47"/>
      <c r="L323" s="47"/>
      <c r="M323" s="268"/>
      <c r="N323" s="47"/>
      <c r="O323" s="47"/>
      <c r="P323" s="47"/>
      <c r="Q323" s="47"/>
    </row>
    <row r="324" spans="1:17" ht="12.75">
      <c r="A324" s="47"/>
      <c r="B324" s="47"/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268"/>
      <c r="N324" s="47"/>
      <c r="O324" s="47"/>
      <c r="P324" s="47"/>
      <c r="Q324" s="47"/>
    </row>
    <row r="325" spans="1:17" ht="12.75">
      <c r="A325" s="47"/>
      <c r="B325" s="47"/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268"/>
      <c r="N325" s="47"/>
      <c r="O325" s="47"/>
      <c r="P325" s="47"/>
      <c r="Q325" s="47"/>
    </row>
    <row r="326" spans="1:17" ht="12.75">
      <c r="A326" s="47"/>
      <c r="B326" s="47"/>
      <c r="C326" s="47"/>
      <c r="D326" s="47"/>
      <c r="E326" s="47"/>
      <c r="F326" s="47"/>
      <c r="G326" s="47"/>
      <c r="H326" s="47"/>
      <c r="I326" s="47"/>
      <c r="J326" s="47"/>
      <c r="K326" s="47"/>
      <c r="L326" s="47"/>
      <c r="M326" s="268"/>
      <c r="N326" s="47"/>
      <c r="O326" s="47"/>
      <c r="P326" s="47"/>
      <c r="Q326" s="47"/>
    </row>
    <row r="327" spans="1:17" ht="12.75">
      <c r="A327" s="47"/>
      <c r="B327" s="47"/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268"/>
      <c r="N327" s="47"/>
      <c r="O327" s="47"/>
      <c r="P327" s="47"/>
      <c r="Q327" s="47"/>
    </row>
    <row r="328" spans="1:17" ht="12.75">
      <c r="A328" s="47"/>
      <c r="B328" s="47"/>
      <c r="C328" s="47"/>
      <c r="D328" s="47"/>
      <c r="E328" s="47"/>
      <c r="F328" s="47"/>
      <c r="G328" s="47"/>
      <c r="H328" s="47"/>
      <c r="I328" s="47"/>
      <c r="J328" s="47"/>
      <c r="K328" s="47"/>
      <c r="L328" s="47"/>
      <c r="M328" s="268"/>
      <c r="N328" s="47"/>
      <c r="O328" s="47"/>
      <c r="P328" s="47"/>
      <c r="Q328" s="47"/>
    </row>
    <row r="329" spans="1:17" ht="12.75">
      <c r="A329" s="47"/>
      <c r="B329" s="47"/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268"/>
      <c r="N329" s="47"/>
      <c r="O329" s="47"/>
      <c r="P329" s="47"/>
      <c r="Q329" s="47"/>
    </row>
    <row r="330" spans="1:17" ht="12.75">
      <c r="A330" s="47"/>
      <c r="B330" s="47"/>
      <c r="C330" s="47"/>
      <c r="D330" s="47"/>
      <c r="E330" s="47"/>
      <c r="F330" s="47"/>
      <c r="G330" s="47"/>
      <c r="H330" s="47"/>
      <c r="I330" s="47"/>
      <c r="J330" s="47"/>
      <c r="K330" s="47"/>
      <c r="L330" s="47"/>
      <c r="M330" s="268"/>
      <c r="N330" s="47"/>
      <c r="O330" s="47"/>
      <c r="P330" s="47"/>
      <c r="Q330" s="47"/>
    </row>
    <row r="331" spans="1:17" ht="12.75">
      <c r="A331" s="47"/>
      <c r="B331" s="47"/>
      <c r="C331" s="47"/>
      <c r="D331" s="47"/>
      <c r="E331" s="47"/>
      <c r="F331" s="47"/>
      <c r="G331" s="47"/>
      <c r="H331" s="47"/>
      <c r="I331" s="47"/>
      <c r="J331" s="47"/>
      <c r="K331" s="47"/>
      <c r="L331" s="47"/>
      <c r="M331" s="268"/>
      <c r="N331" s="47"/>
      <c r="O331" s="47"/>
      <c r="P331" s="47"/>
      <c r="Q331" s="47"/>
    </row>
    <row r="332" spans="1:17" ht="12.75">
      <c r="A332" s="47"/>
      <c r="B332" s="47"/>
      <c r="C332" s="47"/>
      <c r="D332" s="47"/>
      <c r="E332" s="47"/>
      <c r="F332" s="47"/>
      <c r="G332" s="47"/>
      <c r="H332" s="47"/>
      <c r="I332" s="47"/>
      <c r="J332" s="47"/>
      <c r="K332" s="47"/>
      <c r="L332" s="47"/>
      <c r="M332" s="268"/>
      <c r="N332" s="47"/>
      <c r="O332" s="47"/>
      <c r="P332" s="47"/>
      <c r="Q332" s="47"/>
    </row>
    <row r="333" spans="1:17" ht="12.75">
      <c r="A333" s="47"/>
      <c r="B333" s="47"/>
      <c r="C333" s="47"/>
      <c r="D333" s="47"/>
      <c r="E333" s="47"/>
      <c r="F333" s="47"/>
      <c r="G333" s="47"/>
      <c r="H333" s="47"/>
      <c r="I333" s="47"/>
      <c r="J333" s="47"/>
      <c r="K333" s="47"/>
      <c r="L333" s="47"/>
      <c r="M333" s="268"/>
      <c r="N333" s="47"/>
      <c r="O333" s="47"/>
      <c r="P333" s="47"/>
      <c r="Q333" s="47"/>
    </row>
    <row r="334" spans="1:17" ht="12.75">
      <c r="A334" s="47"/>
      <c r="B334" s="47"/>
      <c r="C334" s="47"/>
      <c r="D334" s="47"/>
      <c r="E334" s="47"/>
      <c r="F334" s="47"/>
      <c r="G334" s="47"/>
      <c r="H334" s="47"/>
      <c r="I334" s="47"/>
      <c r="J334" s="47"/>
      <c r="K334" s="47"/>
      <c r="L334" s="47"/>
      <c r="M334" s="268"/>
      <c r="N334" s="47"/>
      <c r="O334" s="47"/>
      <c r="P334" s="47"/>
      <c r="Q334" s="47"/>
    </row>
    <row r="335" spans="1:17" ht="12.75">
      <c r="A335" s="47"/>
      <c r="B335" s="47"/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268"/>
      <c r="N335" s="47"/>
      <c r="O335" s="47"/>
      <c r="P335" s="47"/>
      <c r="Q335" s="47"/>
    </row>
    <row r="336" spans="1:17" ht="12.75">
      <c r="A336" s="47"/>
      <c r="B336" s="47"/>
      <c r="C336" s="47"/>
      <c r="D336" s="47"/>
      <c r="E336" s="47"/>
      <c r="F336" s="47"/>
      <c r="G336" s="47"/>
      <c r="H336" s="47"/>
      <c r="I336" s="47"/>
      <c r="J336" s="47"/>
      <c r="K336" s="47"/>
      <c r="L336" s="47"/>
      <c r="M336" s="268"/>
      <c r="N336" s="47"/>
      <c r="O336" s="47"/>
      <c r="P336" s="47"/>
      <c r="Q336" s="47"/>
    </row>
    <row r="337" spans="1:17" ht="12.75">
      <c r="A337" s="47"/>
      <c r="B337" s="47"/>
      <c r="C337" s="47"/>
      <c r="D337" s="47"/>
      <c r="E337" s="47"/>
      <c r="F337" s="47"/>
      <c r="G337" s="47"/>
      <c r="H337" s="47"/>
      <c r="I337" s="47"/>
      <c r="J337" s="47"/>
      <c r="K337" s="47"/>
      <c r="L337" s="47"/>
      <c r="M337" s="268"/>
      <c r="N337" s="47"/>
      <c r="O337" s="47"/>
      <c r="P337" s="47"/>
      <c r="Q337" s="47"/>
    </row>
    <row r="338" spans="1:17" ht="12.75">
      <c r="A338" s="47"/>
      <c r="B338" s="47"/>
      <c r="C338" s="47"/>
      <c r="D338" s="47"/>
      <c r="E338" s="47"/>
      <c r="F338" s="47"/>
      <c r="G338" s="47"/>
      <c r="H338" s="47"/>
      <c r="I338" s="47"/>
      <c r="J338" s="47"/>
      <c r="K338" s="47"/>
      <c r="L338" s="47"/>
      <c r="M338" s="268"/>
      <c r="N338" s="47"/>
      <c r="O338" s="47"/>
      <c r="P338" s="47"/>
      <c r="Q338" s="47"/>
    </row>
    <row r="339" spans="1:17" ht="12.75">
      <c r="A339" s="47"/>
      <c r="B339" s="47"/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268"/>
      <c r="N339" s="47"/>
      <c r="O339" s="47"/>
      <c r="P339" s="47"/>
      <c r="Q339" s="47"/>
    </row>
    <row r="340" spans="1:17" ht="12.75">
      <c r="A340" s="47"/>
      <c r="B340" s="47"/>
      <c r="C340" s="47"/>
      <c r="D340" s="47"/>
      <c r="E340" s="47"/>
      <c r="F340" s="47"/>
      <c r="G340" s="47"/>
      <c r="H340" s="47"/>
      <c r="I340" s="47"/>
      <c r="J340" s="47"/>
      <c r="K340" s="47"/>
      <c r="L340" s="47"/>
      <c r="M340" s="268"/>
      <c r="N340" s="47"/>
      <c r="O340" s="47"/>
      <c r="P340" s="47"/>
      <c r="Q340" s="47"/>
    </row>
    <row r="341" spans="1:17" ht="12.75">
      <c r="A341" s="47"/>
      <c r="B341" s="47"/>
      <c r="C341" s="47"/>
      <c r="D341" s="47"/>
      <c r="E341" s="47"/>
      <c r="F341" s="47"/>
      <c r="G341" s="47"/>
      <c r="H341" s="47"/>
      <c r="I341" s="47"/>
      <c r="J341" s="47"/>
      <c r="K341" s="47"/>
      <c r="L341" s="47"/>
      <c r="M341" s="268"/>
      <c r="N341" s="47"/>
      <c r="O341" s="47"/>
      <c r="P341" s="47"/>
      <c r="Q341" s="47"/>
    </row>
    <row r="342" spans="1:17" ht="12.75">
      <c r="A342" s="47"/>
      <c r="B342" s="47"/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268"/>
      <c r="N342" s="47"/>
      <c r="O342" s="47"/>
      <c r="P342" s="47"/>
      <c r="Q342" s="47"/>
    </row>
    <row r="343" spans="1:17" ht="12.75">
      <c r="A343" s="47"/>
      <c r="B343" s="47"/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268"/>
      <c r="N343" s="47"/>
      <c r="O343" s="47"/>
      <c r="P343" s="47"/>
      <c r="Q343" s="47"/>
    </row>
    <row r="344" spans="1:17" ht="12.75">
      <c r="A344" s="47"/>
      <c r="B344" s="47"/>
      <c r="C344" s="47"/>
      <c r="D344" s="47"/>
      <c r="E344" s="47"/>
      <c r="F344" s="47"/>
      <c r="G344" s="47"/>
      <c r="H344" s="47"/>
      <c r="I344" s="47"/>
      <c r="J344" s="47"/>
      <c r="K344" s="47"/>
      <c r="L344" s="47"/>
      <c r="M344" s="268"/>
      <c r="N344" s="47"/>
      <c r="O344" s="47"/>
      <c r="P344" s="47"/>
      <c r="Q344" s="47"/>
    </row>
    <row r="345" spans="1:17" ht="12.75">
      <c r="A345" s="47"/>
      <c r="B345" s="47"/>
      <c r="C345" s="47"/>
      <c r="D345" s="47"/>
      <c r="E345" s="47"/>
      <c r="F345" s="47"/>
      <c r="G345" s="47"/>
      <c r="H345" s="47"/>
      <c r="I345" s="47"/>
      <c r="J345" s="47"/>
      <c r="K345" s="47"/>
      <c r="L345" s="47"/>
      <c r="M345" s="268"/>
      <c r="N345" s="47"/>
      <c r="O345" s="47"/>
      <c r="P345" s="47"/>
      <c r="Q345" s="47"/>
    </row>
    <row r="346" spans="1:17" ht="12.75">
      <c r="A346" s="47"/>
      <c r="B346" s="47"/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268"/>
      <c r="N346" s="47"/>
      <c r="O346" s="47"/>
      <c r="P346" s="47"/>
      <c r="Q346" s="47"/>
    </row>
    <row r="347" spans="1:17" ht="12.75">
      <c r="A347" s="47"/>
      <c r="B347" s="47"/>
      <c r="C347" s="47"/>
      <c r="D347" s="47"/>
      <c r="E347" s="47"/>
      <c r="F347" s="47"/>
      <c r="G347" s="47"/>
      <c r="H347" s="47"/>
      <c r="I347" s="47"/>
      <c r="J347" s="47"/>
      <c r="K347" s="47"/>
      <c r="L347" s="47"/>
      <c r="M347" s="268"/>
      <c r="N347" s="47"/>
      <c r="O347" s="47"/>
      <c r="P347" s="47"/>
      <c r="Q347" s="47"/>
    </row>
    <row r="348" spans="1:17" ht="12.75">
      <c r="A348" s="47"/>
      <c r="B348" s="47"/>
      <c r="C348" s="47"/>
      <c r="D348" s="47"/>
      <c r="E348" s="47"/>
      <c r="F348" s="47"/>
      <c r="G348" s="47"/>
      <c r="H348" s="47"/>
      <c r="I348" s="47"/>
      <c r="J348" s="47"/>
      <c r="K348" s="47"/>
      <c r="L348" s="47"/>
      <c r="M348" s="268"/>
      <c r="N348" s="47"/>
      <c r="O348" s="47"/>
      <c r="P348" s="47"/>
      <c r="Q348" s="47"/>
    </row>
    <row r="349" spans="1:17" ht="12.75">
      <c r="A349" s="47"/>
      <c r="B349" s="47"/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268"/>
      <c r="N349" s="47"/>
      <c r="O349" s="47"/>
      <c r="P349" s="47"/>
      <c r="Q349" s="47"/>
    </row>
    <row r="350" spans="1:17" ht="12.75">
      <c r="A350" s="47"/>
      <c r="B350" s="47"/>
      <c r="C350" s="47"/>
      <c r="D350" s="47"/>
      <c r="E350" s="47"/>
      <c r="F350" s="47"/>
      <c r="G350" s="47"/>
      <c r="H350" s="47"/>
      <c r="I350" s="47"/>
      <c r="J350" s="47"/>
      <c r="K350" s="47"/>
      <c r="L350" s="47"/>
      <c r="M350" s="268"/>
      <c r="N350" s="47"/>
      <c r="O350" s="47"/>
      <c r="P350" s="47"/>
      <c r="Q350" s="47"/>
    </row>
    <row r="351" spans="1:17" ht="12.75">
      <c r="A351" s="47"/>
      <c r="B351" s="47"/>
      <c r="C351" s="47"/>
      <c r="D351" s="47"/>
      <c r="E351" s="47"/>
      <c r="F351" s="47"/>
      <c r="G351" s="47"/>
      <c r="H351" s="47"/>
      <c r="I351" s="47"/>
      <c r="J351" s="47"/>
      <c r="K351" s="47"/>
      <c r="L351" s="47"/>
      <c r="M351" s="268"/>
      <c r="N351" s="47"/>
      <c r="O351" s="47"/>
      <c r="P351" s="47"/>
      <c r="Q351" s="47"/>
    </row>
    <row r="352" spans="1:17" ht="12.75">
      <c r="A352" s="47"/>
      <c r="B352" s="47"/>
      <c r="C352" s="47"/>
      <c r="D352" s="47"/>
      <c r="E352" s="47"/>
      <c r="F352" s="47"/>
      <c r="G352" s="47"/>
      <c r="H352" s="47"/>
      <c r="I352" s="47"/>
      <c r="J352" s="47"/>
      <c r="K352" s="47"/>
      <c r="L352" s="47"/>
      <c r="M352" s="268"/>
      <c r="N352" s="47"/>
      <c r="O352" s="47"/>
      <c r="P352" s="47"/>
      <c r="Q352" s="47"/>
    </row>
    <row r="353" spans="1:17" ht="12.75">
      <c r="A353" s="47"/>
      <c r="B353" s="47"/>
      <c r="C353" s="47"/>
      <c r="D353" s="47"/>
      <c r="E353" s="47"/>
      <c r="F353" s="47"/>
      <c r="G353" s="47"/>
      <c r="H353" s="47"/>
      <c r="I353" s="47"/>
      <c r="J353" s="47"/>
      <c r="K353" s="47"/>
      <c r="L353" s="47"/>
      <c r="M353" s="268"/>
      <c r="N353" s="47"/>
      <c r="O353" s="47"/>
      <c r="P353" s="47"/>
      <c r="Q353" s="47"/>
    </row>
    <row r="354" spans="1:17" ht="12.75">
      <c r="A354" s="47"/>
      <c r="B354" s="47"/>
      <c r="C354" s="47"/>
      <c r="D354" s="47"/>
      <c r="E354" s="47"/>
      <c r="F354" s="47"/>
      <c r="G354" s="47"/>
      <c r="H354" s="47"/>
      <c r="I354" s="47"/>
      <c r="J354" s="47"/>
      <c r="K354" s="47"/>
      <c r="L354" s="47"/>
      <c r="M354" s="268"/>
      <c r="N354" s="47"/>
      <c r="O354" s="47"/>
      <c r="P354" s="47"/>
      <c r="Q354" s="47"/>
    </row>
  </sheetData>
  <sheetProtection/>
  <mergeCells count="49">
    <mergeCell ref="A280:A290"/>
    <mergeCell ref="A83:A95"/>
    <mergeCell ref="M9:Q10"/>
    <mergeCell ref="F11:L11"/>
    <mergeCell ref="N11:O11"/>
    <mergeCell ref="B9:B10"/>
    <mergeCell ref="C9:C10"/>
    <mergeCell ref="D9:D10"/>
    <mergeCell ref="A9:A10"/>
    <mergeCell ref="A21:A30"/>
    <mergeCell ref="E9:L10"/>
    <mergeCell ref="A16:A19"/>
    <mergeCell ref="A32:A41"/>
    <mergeCell ref="A54:A57"/>
    <mergeCell ref="A43:A44"/>
    <mergeCell ref="A66:A70"/>
    <mergeCell ref="A74:A75"/>
    <mergeCell ref="A46:A52"/>
    <mergeCell ref="A63:A64"/>
    <mergeCell ref="A59:A61"/>
    <mergeCell ref="A107:A116"/>
    <mergeCell ref="A118:A125"/>
    <mergeCell ref="A79:A81"/>
    <mergeCell ref="A127:A134"/>
    <mergeCell ref="A100:A103"/>
    <mergeCell ref="A239:A240"/>
    <mergeCell ref="A136:A143"/>
    <mergeCell ref="A145:A151"/>
    <mergeCell ref="A153:A160"/>
    <mergeCell ref="A162:A170"/>
    <mergeCell ref="A230:A231"/>
    <mergeCell ref="A233:A234"/>
    <mergeCell ref="A227:A228"/>
    <mergeCell ref="A236:A237"/>
    <mergeCell ref="A172:A179"/>
    <mergeCell ref="A181:A190"/>
    <mergeCell ref="A192:A198"/>
    <mergeCell ref="A208:A216"/>
    <mergeCell ref="A200:A206"/>
    <mergeCell ref="A218:A219"/>
    <mergeCell ref="A221:A222"/>
    <mergeCell ref="A224:A225"/>
    <mergeCell ref="A271:A278"/>
    <mergeCell ref="A242:A243"/>
    <mergeCell ref="A245:A246"/>
    <mergeCell ref="A248:A249"/>
    <mergeCell ref="A251:A252"/>
    <mergeCell ref="A254:A260"/>
    <mergeCell ref="A262:A269"/>
  </mergeCells>
  <printOptions/>
  <pageMargins left="0.7480314960629921" right="0.7480314960629921" top="0.9448818897637796" bottom="0.9448818897637796" header="0.5118110236220472" footer="0.5118110236220472"/>
  <pageSetup horizontalDpi="600" verticalDpi="600" orientation="landscape" paperSize="9" scale="80" r:id="rId1"/>
  <rowBreaks count="6" manualBreakCount="6">
    <brk id="31" max="255" man="1"/>
    <brk id="71" max="255" man="1"/>
    <brk id="106" max="255" man="1"/>
    <brk id="191" max="255" man="1"/>
    <brk id="232" max="255" man="1"/>
    <brk id="27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G18" sqref="G18:I18"/>
    </sheetView>
  </sheetViews>
  <sheetFormatPr defaultColWidth="9.140625" defaultRowHeight="12.75"/>
  <cols>
    <col min="9" max="9" width="12.28125" style="0" bestFit="1" customWidth="1"/>
  </cols>
  <sheetData>
    <row r="1" spans="1:9" ht="12.75">
      <c r="A1" s="33"/>
      <c r="F1" s="34" t="s">
        <v>370</v>
      </c>
      <c r="G1" s="35"/>
      <c r="H1" s="36"/>
      <c r="I1" s="36"/>
    </row>
    <row r="2" spans="6:9" ht="12.75">
      <c r="F2" s="34" t="s">
        <v>554</v>
      </c>
      <c r="G2" s="36"/>
      <c r="H2" s="36"/>
      <c r="I2" s="36"/>
    </row>
    <row r="3" spans="1:9" ht="12.75">
      <c r="A3" s="33"/>
      <c r="F3" s="34" t="s">
        <v>75</v>
      </c>
      <c r="G3" s="36"/>
      <c r="H3" s="36"/>
      <c r="I3" s="36"/>
    </row>
    <row r="4" spans="1:9" ht="12.75">
      <c r="A4" s="33"/>
      <c r="F4" s="34" t="s">
        <v>559</v>
      </c>
      <c r="G4" s="36"/>
      <c r="H4" s="36"/>
      <c r="I4" s="36"/>
    </row>
    <row r="5" spans="1:9" ht="12.75">
      <c r="A5" s="33"/>
      <c r="G5" s="37"/>
      <c r="H5" s="37"/>
      <c r="I5" s="37"/>
    </row>
    <row r="6" spans="1:9" ht="33" customHeight="1">
      <c r="A6" s="444" t="s">
        <v>545</v>
      </c>
      <c r="B6" s="444"/>
      <c r="C6" s="444"/>
      <c r="D6" s="444"/>
      <c r="E6" s="444"/>
      <c r="F6" s="444"/>
      <c r="G6" s="444"/>
      <c r="H6" s="444"/>
      <c r="I6" s="444"/>
    </row>
    <row r="7" spans="1:9" ht="15" customHeight="1">
      <c r="A7" s="132"/>
      <c r="B7" s="132"/>
      <c r="C7" s="132"/>
      <c r="D7" s="132"/>
      <c r="E7" s="132"/>
      <c r="F7" s="132"/>
      <c r="G7" s="132"/>
      <c r="H7" s="132"/>
      <c r="I7" s="132"/>
    </row>
    <row r="8" spans="1:9" ht="12.75" customHeight="1">
      <c r="A8" s="38" t="s">
        <v>76</v>
      </c>
      <c r="B8" s="445" t="s">
        <v>77</v>
      </c>
      <c r="C8" s="446"/>
      <c r="D8" s="446"/>
      <c r="E8" s="446"/>
      <c r="F8" s="447"/>
      <c r="G8" s="445" t="s">
        <v>142</v>
      </c>
      <c r="H8" s="446"/>
      <c r="I8" s="447"/>
    </row>
    <row r="9" spans="1:9" ht="12.75" customHeight="1">
      <c r="A9" s="39" t="s">
        <v>143</v>
      </c>
      <c r="B9" s="432" t="s">
        <v>144</v>
      </c>
      <c r="C9" s="433"/>
      <c r="D9" s="433"/>
      <c r="E9" s="433"/>
      <c r="F9" s="434"/>
      <c r="G9" s="435">
        <v>104319513</v>
      </c>
      <c r="H9" s="436"/>
      <c r="I9" s="437"/>
    </row>
    <row r="10" spans="1:9" ht="12.75" customHeight="1">
      <c r="A10" s="39" t="s">
        <v>145</v>
      </c>
      <c r="B10" s="432" t="s">
        <v>146</v>
      </c>
      <c r="C10" s="433"/>
      <c r="D10" s="433"/>
      <c r="E10" s="433"/>
      <c r="F10" s="434"/>
      <c r="G10" s="435">
        <v>116760876</v>
      </c>
      <c r="H10" s="436"/>
      <c r="I10" s="437"/>
    </row>
    <row r="11" spans="1:9" ht="12.75" customHeight="1">
      <c r="A11" s="39" t="s">
        <v>147</v>
      </c>
      <c r="B11" s="432" t="s">
        <v>148</v>
      </c>
      <c r="C11" s="433"/>
      <c r="D11" s="433"/>
      <c r="E11" s="433"/>
      <c r="F11" s="434"/>
      <c r="G11" s="435">
        <f>G9-G10</f>
        <v>-12441363</v>
      </c>
      <c r="H11" s="436"/>
      <c r="I11" s="437"/>
    </row>
    <row r="12" spans="1:9" ht="12.75" customHeight="1">
      <c r="A12" s="39" t="s">
        <v>149</v>
      </c>
      <c r="B12" s="432" t="s">
        <v>150</v>
      </c>
      <c r="C12" s="433"/>
      <c r="D12" s="433"/>
      <c r="E12" s="433"/>
      <c r="F12" s="434"/>
      <c r="G12" s="435">
        <f>G13-G18</f>
        <v>12441363</v>
      </c>
      <c r="H12" s="436"/>
      <c r="I12" s="437"/>
    </row>
    <row r="13" spans="1:9" ht="12.75" customHeight="1">
      <c r="A13" s="39" t="s">
        <v>97</v>
      </c>
      <c r="B13" s="432" t="s">
        <v>151</v>
      </c>
      <c r="C13" s="433"/>
      <c r="D13" s="433"/>
      <c r="E13" s="433"/>
      <c r="F13" s="434"/>
      <c r="G13" s="435">
        <f>G14+G15+G16+G17</f>
        <v>16000000</v>
      </c>
      <c r="H13" s="436"/>
      <c r="I13" s="437"/>
    </row>
    <row r="14" spans="1:9" ht="12.75" customHeight="1">
      <c r="A14" s="40" t="s">
        <v>152</v>
      </c>
      <c r="B14" s="438" t="s">
        <v>153</v>
      </c>
      <c r="C14" s="439"/>
      <c r="D14" s="439"/>
      <c r="E14" s="439"/>
      <c r="F14" s="440"/>
      <c r="G14" s="441">
        <v>0</v>
      </c>
      <c r="H14" s="442"/>
      <c r="I14" s="443"/>
    </row>
    <row r="15" spans="1:9" ht="12.75" customHeight="1">
      <c r="A15" s="40" t="s">
        <v>154</v>
      </c>
      <c r="B15" s="438" t="s">
        <v>155</v>
      </c>
      <c r="C15" s="439"/>
      <c r="D15" s="439"/>
      <c r="E15" s="439"/>
      <c r="F15" s="440"/>
      <c r="G15" s="441">
        <v>2000000</v>
      </c>
      <c r="H15" s="442"/>
      <c r="I15" s="443"/>
    </row>
    <row r="16" spans="1:9" ht="12.75" customHeight="1">
      <c r="A16" s="41" t="s">
        <v>156</v>
      </c>
      <c r="B16" s="425" t="s">
        <v>157</v>
      </c>
      <c r="C16" s="426"/>
      <c r="D16" s="426"/>
      <c r="E16" s="426"/>
      <c r="F16" s="427"/>
      <c r="G16" s="428">
        <v>0</v>
      </c>
      <c r="H16" s="429"/>
      <c r="I16" s="430"/>
    </row>
    <row r="17" spans="1:9" ht="12.75" customHeight="1">
      <c r="A17" s="41" t="s">
        <v>158</v>
      </c>
      <c r="B17" s="425" t="s">
        <v>159</v>
      </c>
      <c r="C17" s="426"/>
      <c r="D17" s="426"/>
      <c r="E17" s="426"/>
      <c r="F17" s="427"/>
      <c r="G17" s="428">
        <v>14000000</v>
      </c>
      <c r="H17" s="429"/>
      <c r="I17" s="430"/>
    </row>
    <row r="18" spans="1:9" ht="12.75" customHeight="1">
      <c r="A18" s="39" t="s">
        <v>79</v>
      </c>
      <c r="B18" s="432" t="s">
        <v>160</v>
      </c>
      <c r="C18" s="433"/>
      <c r="D18" s="433"/>
      <c r="E18" s="433"/>
      <c r="F18" s="434"/>
      <c r="G18" s="435">
        <f>SUM(G19:I20)</f>
        <v>3558637</v>
      </c>
      <c r="H18" s="436"/>
      <c r="I18" s="437"/>
    </row>
    <row r="19" spans="1:9" ht="12.75" customHeight="1">
      <c r="A19" s="41" t="s">
        <v>152</v>
      </c>
      <c r="B19" s="425" t="s">
        <v>161</v>
      </c>
      <c r="C19" s="426"/>
      <c r="D19" s="426"/>
      <c r="E19" s="426"/>
      <c r="F19" s="427"/>
      <c r="G19" s="428">
        <v>2913000</v>
      </c>
      <c r="H19" s="429"/>
      <c r="I19" s="430"/>
    </row>
    <row r="20" spans="1:9" ht="12.75" customHeight="1">
      <c r="A20" s="41" t="s">
        <v>154</v>
      </c>
      <c r="B20" s="425" t="s">
        <v>162</v>
      </c>
      <c r="C20" s="426"/>
      <c r="D20" s="426"/>
      <c r="E20" s="426"/>
      <c r="F20" s="427"/>
      <c r="G20" s="428">
        <v>645637</v>
      </c>
      <c r="H20" s="429"/>
      <c r="I20" s="430"/>
    </row>
    <row r="21" ht="12.75">
      <c r="A21" s="33"/>
    </row>
    <row r="22" spans="1:4" ht="12.75">
      <c r="A22" s="33"/>
      <c r="B22" s="43"/>
      <c r="C22" s="43"/>
      <c r="D22" s="43"/>
    </row>
    <row r="23" spans="1:9" ht="12.75">
      <c r="A23" s="33"/>
      <c r="B23" s="113" t="s">
        <v>251</v>
      </c>
      <c r="C23" s="113"/>
      <c r="D23" s="113"/>
      <c r="E23" s="113"/>
      <c r="F23" s="113"/>
      <c r="G23" s="113"/>
      <c r="H23" s="113"/>
      <c r="I23" s="114">
        <v>14000000</v>
      </c>
    </row>
    <row r="24" spans="1:9" ht="12.75">
      <c r="A24" s="33"/>
      <c r="B24" t="s">
        <v>78</v>
      </c>
      <c r="I24" s="44"/>
    </row>
    <row r="25" spans="1:9" ht="12.75">
      <c r="A25" s="33"/>
      <c r="B25" t="s">
        <v>284</v>
      </c>
      <c r="I25" s="44"/>
    </row>
    <row r="26" spans="1:9" ht="12.75">
      <c r="A26" s="33"/>
      <c r="I26" s="44"/>
    </row>
    <row r="27" spans="1:9" ht="12.75">
      <c r="A27" s="33"/>
      <c r="I27" s="44"/>
    </row>
    <row r="28" spans="1:7" ht="12.75">
      <c r="A28" s="33"/>
      <c r="G28" s="9" t="s">
        <v>95</v>
      </c>
    </row>
    <row r="29" ht="12.75">
      <c r="A29" s="33"/>
    </row>
    <row r="30" ht="12.75">
      <c r="A30" s="33"/>
    </row>
    <row r="31" spans="1:8" ht="12.75">
      <c r="A31" s="33"/>
      <c r="G31" s="431" t="s">
        <v>96</v>
      </c>
      <c r="H31" s="431"/>
    </row>
  </sheetData>
  <sheetProtection/>
  <mergeCells count="28">
    <mergeCell ref="A6:I6"/>
    <mergeCell ref="B8:F8"/>
    <mergeCell ref="G8:I8"/>
    <mergeCell ref="B9:F9"/>
    <mergeCell ref="G9:I9"/>
    <mergeCell ref="B10:F10"/>
    <mergeCell ref="G10:I10"/>
    <mergeCell ref="B11:F11"/>
    <mergeCell ref="G11:I11"/>
    <mergeCell ref="B12:F12"/>
    <mergeCell ref="G12:I12"/>
    <mergeCell ref="B13:F13"/>
    <mergeCell ref="G13:I13"/>
    <mergeCell ref="B14:F14"/>
    <mergeCell ref="G14:I14"/>
    <mergeCell ref="B15:F15"/>
    <mergeCell ref="G15:I15"/>
    <mergeCell ref="B16:F16"/>
    <mergeCell ref="G16:I16"/>
    <mergeCell ref="B17:F17"/>
    <mergeCell ref="G17:I17"/>
    <mergeCell ref="B20:F20"/>
    <mergeCell ref="G20:I20"/>
    <mergeCell ref="G31:H31"/>
    <mergeCell ref="B18:F18"/>
    <mergeCell ref="G18:I18"/>
    <mergeCell ref="B19:F19"/>
    <mergeCell ref="G19:I1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05"/>
  <sheetViews>
    <sheetView zoomScalePageLayoutView="0" workbookViewId="0" topLeftCell="A78">
      <selection activeCell="F100" sqref="F100"/>
    </sheetView>
  </sheetViews>
  <sheetFormatPr defaultColWidth="9.140625" defaultRowHeight="12.75"/>
  <cols>
    <col min="1" max="1" width="6.00390625" style="171" customWidth="1"/>
    <col min="2" max="2" width="8.00390625" style="33" customWidth="1"/>
    <col min="3" max="3" width="8.7109375" style="33" customWidth="1"/>
    <col min="4" max="4" width="7.8515625" style="33" customWidth="1"/>
    <col min="5" max="5" width="29.57421875" style="0" customWidth="1"/>
    <col min="6" max="6" width="11.7109375" style="0" customWidth="1"/>
    <col min="7" max="7" width="0.13671875" style="0" hidden="1" customWidth="1"/>
    <col min="8" max="8" width="23.8515625" style="46" customWidth="1"/>
  </cols>
  <sheetData>
    <row r="2" spans="1:7" ht="12.75">
      <c r="A2" s="33"/>
      <c r="F2" s="189" t="s">
        <v>23</v>
      </c>
      <c r="G2" s="12"/>
    </row>
    <row r="3" spans="6:7" ht="12.75">
      <c r="F3" s="319" t="s">
        <v>554</v>
      </c>
      <c r="G3" s="12"/>
    </row>
    <row r="4" spans="6:7" ht="12.75">
      <c r="F4" s="189" t="s">
        <v>75</v>
      </c>
      <c r="G4" s="12"/>
    </row>
    <row r="5" spans="6:7" ht="12.75">
      <c r="F5" s="319" t="s">
        <v>559</v>
      </c>
      <c r="G5" s="12"/>
    </row>
    <row r="6" spans="1:8" ht="12.75">
      <c r="A6" s="196"/>
      <c r="B6" s="197"/>
      <c r="C6" s="197"/>
      <c r="D6" s="197"/>
      <c r="E6" s="198"/>
      <c r="F6" s="198"/>
      <c r="G6" s="198"/>
      <c r="H6" s="199"/>
    </row>
    <row r="7" spans="1:8" ht="21.75" customHeight="1">
      <c r="A7" s="448" t="s">
        <v>289</v>
      </c>
      <c r="B7" s="449"/>
      <c r="C7" s="449"/>
      <c r="D7" s="449"/>
      <c r="E7" s="449"/>
      <c r="F7" s="449"/>
      <c r="G7" s="449"/>
      <c r="H7" s="450"/>
    </row>
    <row r="9" spans="1:8" s="81" customFormat="1" ht="25.5">
      <c r="A9" s="191" t="s">
        <v>101</v>
      </c>
      <c r="B9" s="191" t="s">
        <v>102</v>
      </c>
      <c r="C9" s="191" t="s">
        <v>103</v>
      </c>
      <c r="D9" s="191" t="s">
        <v>104</v>
      </c>
      <c r="E9" s="191" t="s">
        <v>105</v>
      </c>
      <c r="F9" s="192" t="s">
        <v>330</v>
      </c>
      <c r="H9" s="195" t="s">
        <v>356</v>
      </c>
    </row>
    <row r="10" spans="1:8" ht="12.75">
      <c r="A10" s="16" t="s">
        <v>97</v>
      </c>
      <c r="B10" s="172" t="s">
        <v>166</v>
      </c>
      <c r="C10" s="16"/>
      <c r="D10" s="16"/>
      <c r="E10" s="18" t="s">
        <v>167</v>
      </c>
      <c r="F10" s="27">
        <f>F11+F14</f>
        <v>13500</v>
      </c>
      <c r="H10" s="42"/>
    </row>
    <row r="11" spans="1:8" ht="22.5">
      <c r="A11" s="16"/>
      <c r="B11" s="172"/>
      <c r="C11" s="173" t="s">
        <v>290</v>
      </c>
      <c r="D11" s="16"/>
      <c r="E11" s="117" t="s">
        <v>288</v>
      </c>
      <c r="F11" s="118">
        <f>SUM(F12)</f>
        <v>5500</v>
      </c>
      <c r="H11" s="201"/>
    </row>
    <row r="12" spans="1:8" ht="56.25">
      <c r="A12" s="16"/>
      <c r="B12" s="172"/>
      <c r="C12" s="16"/>
      <c r="D12" s="157">
        <v>2830</v>
      </c>
      <c r="E12" s="117" t="s">
        <v>291</v>
      </c>
      <c r="F12" s="118">
        <v>5500</v>
      </c>
      <c r="H12" s="201" t="s">
        <v>359</v>
      </c>
    </row>
    <row r="13" spans="1:8" ht="22.5">
      <c r="A13" s="16"/>
      <c r="B13" s="172"/>
      <c r="C13" s="16"/>
      <c r="D13" s="157"/>
      <c r="E13" s="117" t="s">
        <v>355</v>
      </c>
      <c r="F13" s="118"/>
      <c r="H13" s="201"/>
    </row>
    <row r="14" spans="1:8" ht="12.75">
      <c r="A14" s="16"/>
      <c r="B14" s="172"/>
      <c r="C14" s="174" t="s">
        <v>168</v>
      </c>
      <c r="D14" s="156"/>
      <c r="E14" s="18" t="s">
        <v>169</v>
      </c>
      <c r="F14" s="28">
        <f>SUM(F15)</f>
        <v>8000</v>
      </c>
      <c r="H14" s="201"/>
    </row>
    <row r="15" spans="1:8" ht="33.75">
      <c r="A15" s="16"/>
      <c r="B15" s="172"/>
      <c r="C15" s="174"/>
      <c r="D15" s="156">
        <v>2850</v>
      </c>
      <c r="E15" s="23" t="s">
        <v>10</v>
      </c>
      <c r="F15" s="28">
        <v>8000</v>
      </c>
      <c r="H15" s="201" t="s">
        <v>366</v>
      </c>
    </row>
    <row r="16" spans="1:8" ht="12.75">
      <c r="A16" s="16" t="s">
        <v>79</v>
      </c>
      <c r="B16" s="175" t="s">
        <v>252</v>
      </c>
      <c r="C16" s="175"/>
      <c r="D16" s="158"/>
      <c r="E16" s="115" t="s">
        <v>137</v>
      </c>
      <c r="F16" s="116">
        <f>SUM(F17,F21)</f>
        <v>9130713</v>
      </c>
      <c r="H16" s="201"/>
    </row>
    <row r="17" spans="1:8" s="193" customFormat="1" ht="12.75">
      <c r="A17" s="156"/>
      <c r="B17" s="173"/>
      <c r="C17" s="173" t="s">
        <v>357</v>
      </c>
      <c r="D17" s="157"/>
      <c r="E17" s="200" t="s">
        <v>361</v>
      </c>
      <c r="F17" s="118">
        <f>SUM(F18:F20)</f>
        <v>7209173</v>
      </c>
      <c r="H17" s="201"/>
    </row>
    <row r="18" spans="1:8" s="193" customFormat="1" ht="22.5">
      <c r="A18" s="156"/>
      <c r="B18" s="173"/>
      <c r="C18" s="173"/>
      <c r="D18" s="157">
        <v>2650</v>
      </c>
      <c r="E18" s="117" t="s">
        <v>362</v>
      </c>
      <c r="F18" s="118">
        <v>2100000</v>
      </c>
      <c r="H18" s="201" t="s">
        <v>360</v>
      </c>
    </row>
    <row r="19" spans="1:8" s="193" customFormat="1" ht="56.25">
      <c r="A19" s="156"/>
      <c r="B19" s="173"/>
      <c r="C19" s="173"/>
      <c r="D19" s="157">
        <v>6210</v>
      </c>
      <c r="E19" s="117" t="s">
        <v>363</v>
      </c>
      <c r="F19" s="118">
        <v>1059237</v>
      </c>
      <c r="H19" s="201" t="s">
        <v>364</v>
      </c>
    </row>
    <row r="20" spans="1:8" s="193" customFormat="1" ht="56.25">
      <c r="A20" s="156"/>
      <c r="B20" s="173"/>
      <c r="C20" s="173"/>
      <c r="D20" s="157">
        <v>6218</v>
      </c>
      <c r="E20" s="117" t="s">
        <v>363</v>
      </c>
      <c r="F20" s="118">
        <v>4049936</v>
      </c>
      <c r="H20" s="201" t="s">
        <v>364</v>
      </c>
    </row>
    <row r="21" spans="1:8" ht="12.75">
      <c r="A21" s="16"/>
      <c r="B21" s="173"/>
      <c r="C21" s="174" t="s">
        <v>253</v>
      </c>
      <c r="D21" s="156"/>
      <c r="E21" s="23" t="s">
        <v>138</v>
      </c>
      <c r="F21" s="28">
        <f>SUM(F22:F23)</f>
        <v>1921540</v>
      </c>
      <c r="H21" s="201"/>
    </row>
    <row r="22" spans="1:8" ht="56.25">
      <c r="A22" s="16"/>
      <c r="B22" s="173"/>
      <c r="C22" s="174"/>
      <c r="D22" s="156">
        <v>2710</v>
      </c>
      <c r="E22" s="23" t="s">
        <v>64</v>
      </c>
      <c r="F22" s="28">
        <v>604450</v>
      </c>
      <c r="H22" s="201" t="s">
        <v>364</v>
      </c>
    </row>
    <row r="23" spans="1:8" ht="56.25">
      <c r="A23" s="16"/>
      <c r="B23" s="173"/>
      <c r="C23" s="174"/>
      <c r="D23" s="156">
        <v>6620</v>
      </c>
      <c r="E23" s="23" t="s">
        <v>63</v>
      </c>
      <c r="F23" s="28">
        <v>1317090</v>
      </c>
      <c r="H23" s="201" t="s">
        <v>364</v>
      </c>
    </row>
    <row r="24" spans="1:8" ht="22.5">
      <c r="A24" s="16" t="s">
        <v>81</v>
      </c>
      <c r="B24" s="175" t="s">
        <v>254</v>
      </c>
      <c r="C24" s="175"/>
      <c r="D24" s="158"/>
      <c r="E24" s="115" t="s">
        <v>140</v>
      </c>
      <c r="F24" s="116">
        <f>F25+F27</f>
        <v>795500</v>
      </c>
      <c r="H24" s="201"/>
    </row>
    <row r="25" spans="1:8" ht="12.75">
      <c r="A25" s="16"/>
      <c r="B25" s="175"/>
      <c r="C25" s="173" t="s">
        <v>552</v>
      </c>
      <c r="D25" s="158"/>
      <c r="E25" s="117" t="s">
        <v>548</v>
      </c>
      <c r="F25" s="118">
        <f>SUM(F26)</f>
        <v>4000</v>
      </c>
      <c r="H25" s="201"/>
    </row>
    <row r="26" spans="1:8" ht="22.5">
      <c r="A26" s="16"/>
      <c r="B26" s="175"/>
      <c r="C26" s="175"/>
      <c r="D26" s="157">
        <v>3000</v>
      </c>
      <c r="E26" s="117" t="s">
        <v>553</v>
      </c>
      <c r="F26" s="118">
        <v>4000</v>
      </c>
      <c r="H26" s="201" t="s">
        <v>364</v>
      </c>
    </row>
    <row r="27" spans="1:8" ht="12.75">
      <c r="A27" s="16"/>
      <c r="B27" s="173"/>
      <c r="C27" s="174" t="s">
        <v>261</v>
      </c>
      <c r="D27" s="156"/>
      <c r="E27" s="23" t="s">
        <v>262</v>
      </c>
      <c r="F27" s="28">
        <f>SUM(F28:F29)</f>
        <v>791500</v>
      </c>
      <c r="H27" s="201"/>
    </row>
    <row r="28" spans="1:8" ht="33.75">
      <c r="A28" s="16"/>
      <c r="B28" s="173"/>
      <c r="C28" s="174"/>
      <c r="D28" s="156">
        <v>2820</v>
      </c>
      <c r="E28" s="23" t="s">
        <v>268</v>
      </c>
      <c r="F28" s="28">
        <v>388000</v>
      </c>
      <c r="H28" s="201" t="s">
        <v>359</v>
      </c>
    </row>
    <row r="29" spans="1:8" ht="67.5">
      <c r="A29" s="16"/>
      <c r="B29" s="173"/>
      <c r="C29" s="174"/>
      <c r="D29" s="156">
        <v>6230</v>
      </c>
      <c r="E29" s="23" t="s">
        <v>65</v>
      </c>
      <c r="F29" s="28">
        <v>403500</v>
      </c>
      <c r="H29" s="201" t="s">
        <v>359</v>
      </c>
    </row>
    <row r="30" spans="1:8" ht="12.75">
      <c r="A30" s="16" t="s">
        <v>82</v>
      </c>
      <c r="B30" s="16">
        <v>801</v>
      </c>
      <c r="C30" s="16"/>
      <c r="D30" s="16"/>
      <c r="E30" s="18" t="s">
        <v>170</v>
      </c>
      <c r="F30" s="27">
        <f>F31+F34+F36+F38</f>
        <v>717400</v>
      </c>
      <c r="H30" s="201"/>
    </row>
    <row r="31" spans="1:8" ht="13.5" customHeight="1">
      <c r="A31" s="156"/>
      <c r="B31" s="156"/>
      <c r="C31" s="156">
        <v>80104</v>
      </c>
      <c r="D31" s="156"/>
      <c r="E31" s="21" t="s">
        <v>171</v>
      </c>
      <c r="F31" s="28">
        <f>SUM(F32:F33)</f>
        <v>347120</v>
      </c>
      <c r="H31" s="201"/>
    </row>
    <row r="32" spans="1:8" ht="45">
      <c r="A32" s="156"/>
      <c r="B32" s="156"/>
      <c r="C32" s="156"/>
      <c r="D32" s="156">
        <v>2310</v>
      </c>
      <c r="E32" s="21" t="s">
        <v>269</v>
      </c>
      <c r="F32" s="28">
        <v>10000</v>
      </c>
      <c r="H32" s="201" t="s">
        <v>358</v>
      </c>
    </row>
    <row r="33" spans="1:8" ht="23.25" customHeight="1">
      <c r="A33" s="156"/>
      <c r="B33" s="156"/>
      <c r="C33" s="156"/>
      <c r="D33" s="156">
        <v>2540</v>
      </c>
      <c r="E33" s="23" t="s">
        <v>267</v>
      </c>
      <c r="F33" s="28">
        <v>337120</v>
      </c>
      <c r="H33" s="201" t="s">
        <v>366</v>
      </c>
    </row>
    <row r="34" spans="1:8" ht="12.75">
      <c r="A34" s="156"/>
      <c r="B34" s="156"/>
      <c r="C34" s="156">
        <v>80110</v>
      </c>
      <c r="D34" s="156"/>
      <c r="E34" s="23" t="s">
        <v>263</v>
      </c>
      <c r="F34" s="28">
        <f>SUM(F35)</f>
        <v>245280</v>
      </c>
      <c r="H34" s="201"/>
    </row>
    <row r="35" spans="1:8" ht="24.75" customHeight="1">
      <c r="A35" s="156"/>
      <c r="B35" s="156"/>
      <c r="C35" s="156"/>
      <c r="D35" s="156">
        <v>2540</v>
      </c>
      <c r="E35" s="23" t="s">
        <v>267</v>
      </c>
      <c r="F35" s="28">
        <v>245280</v>
      </c>
      <c r="H35" s="201" t="s">
        <v>366</v>
      </c>
    </row>
    <row r="36" spans="1:8" ht="12.75">
      <c r="A36" s="156"/>
      <c r="B36" s="156"/>
      <c r="C36" s="156">
        <v>80123</v>
      </c>
      <c r="D36" s="156"/>
      <c r="E36" s="23" t="s">
        <v>266</v>
      </c>
      <c r="F36" s="28">
        <f>SUM(F37)</f>
        <v>100000</v>
      </c>
      <c r="H36" s="201"/>
    </row>
    <row r="37" spans="1:8" ht="45" customHeight="1">
      <c r="A37" s="156"/>
      <c r="B37" s="156"/>
      <c r="C37" s="156"/>
      <c r="D37" s="156">
        <v>2710</v>
      </c>
      <c r="E37" s="23" t="s">
        <v>369</v>
      </c>
      <c r="F37" s="28">
        <v>100000</v>
      </c>
      <c r="H37" s="201" t="s">
        <v>358</v>
      </c>
    </row>
    <row r="38" spans="1:8" ht="13.5" customHeight="1">
      <c r="A38" s="156"/>
      <c r="B38" s="156"/>
      <c r="C38" s="156">
        <v>80195</v>
      </c>
      <c r="D38" s="156"/>
      <c r="E38" s="23" t="s">
        <v>134</v>
      </c>
      <c r="F38" s="28">
        <f>SUM(F40)</f>
        <v>25000</v>
      </c>
      <c r="H38" s="201"/>
    </row>
    <row r="39" spans="1:8" ht="13.5" customHeight="1">
      <c r="A39" s="156"/>
      <c r="B39" s="156"/>
      <c r="C39" s="156"/>
      <c r="D39" s="156"/>
      <c r="E39" s="23" t="s">
        <v>294</v>
      </c>
      <c r="F39" s="28"/>
      <c r="H39" s="201"/>
    </row>
    <row r="40" spans="1:8" ht="58.5" customHeight="1">
      <c r="A40" s="156"/>
      <c r="B40" s="156"/>
      <c r="C40" s="156"/>
      <c r="D40" s="156">
        <v>2830</v>
      </c>
      <c r="E40" s="23" t="s">
        <v>176</v>
      </c>
      <c r="F40" s="28">
        <v>25000</v>
      </c>
      <c r="H40" s="201" t="s">
        <v>359</v>
      </c>
    </row>
    <row r="41" spans="1:8" ht="14.25" customHeight="1">
      <c r="A41" s="16" t="s">
        <v>83</v>
      </c>
      <c r="B41" s="16">
        <v>851</v>
      </c>
      <c r="C41" s="16"/>
      <c r="D41" s="16"/>
      <c r="E41" s="17" t="s">
        <v>172</v>
      </c>
      <c r="F41" s="27">
        <f>F42+F47</f>
        <v>50000</v>
      </c>
      <c r="G41" s="47"/>
      <c r="H41" s="201"/>
    </row>
    <row r="42" spans="1:8" ht="12.75">
      <c r="A42" s="156"/>
      <c r="B42" s="156"/>
      <c r="C42" s="156">
        <v>85153</v>
      </c>
      <c r="D42" s="156"/>
      <c r="E42" s="19" t="s">
        <v>173</v>
      </c>
      <c r="F42" s="28">
        <f>SUM(F43:F46)</f>
        <v>25000</v>
      </c>
      <c r="G42" s="47"/>
      <c r="H42" s="201"/>
    </row>
    <row r="43" spans="1:8" ht="33.75">
      <c r="A43" s="156"/>
      <c r="B43" s="156"/>
      <c r="C43" s="156"/>
      <c r="D43" s="156">
        <v>2800</v>
      </c>
      <c r="E43" s="23" t="s">
        <v>57</v>
      </c>
      <c r="F43" s="28">
        <v>1557</v>
      </c>
      <c r="G43" s="47"/>
      <c r="H43" s="201" t="s">
        <v>364</v>
      </c>
    </row>
    <row r="44" spans="1:8" ht="35.25" customHeight="1">
      <c r="A44" s="156"/>
      <c r="B44" s="156"/>
      <c r="C44" s="156"/>
      <c r="D44" s="156">
        <v>2810</v>
      </c>
      <c r="E44" s="21" t="s">
        <v>174</v>
      </c>
      <c r="F44" s="28">
        <v>5540</v>
      </c>
      <c r="G44" s="47"/>
      <c r="H44" s="201" t="s">
        <v>359</v>
      </c>
    </row>
    <row r="45" spans="1:8" ht="45.75" customHeight="1">
      <c r="A45" s="156"/>
      <c r="B45" s="156"/>
      <c r="C45" s="156"/>
      <c r="D45" s="156">
        <v>2820</v>
      </c>
      <c r="E45" s="21" t="s">
        <v>175</v>
      </c>
      <c r="F45" s="28">
        <v>12403</v>
      </c>
      <c r="G45" s="47"/>
      <c r="H45" s="201" t="s">
        <v>359</v>
      </c>
    </row>
    <row r="46" spans="1:8" ht="55.5" customHeight="1">
      <c r="A46" s="156"/>
      <c r="B46" s="156"/>
      <c r="C46" s="156"/>
      <c r="D46" s="156">
        <v>2830</v>
      </c>
      <c r="E46" s="21" t="s">
        <v>176</v>
      </c>
      <c r="F46" s="28">
        <v>5500</v>
      </c>
      <c r="G46" s="47"/>
      <c r="H46" s="201" t="s">
        <v>359</v>
      </c>
    </row>
    <row r="47" spans="1:8" ht="12.75" customHeight="1">
      <c r="A47" s="156"/>
      <c r="B47" s="156"/>
      <c r="C47" s="156">
        <v>85154</v>
      </c>
      <c r="D47" s="156"/>
      <c r="E47" s="23" t="s">
        <v>177</v>
      </c>
      <c r="F47" s="28">
        <f>SUM(F48:F49)</f>
        <v>25000</v>
      </c>
      <c r="G47" s="47"/>
      <c r="H47" s="201"/>
    </row>
    <row r="48" spans="1:8" ht="34.5" customHeight="1">
      <c r="A48" s="156"/>
      <c r="B48" s="156"/>
      <c r="C48" s="156"/>
      <c r="D48" s="156">
        <v>2810</v>
      </c>
      <c r="E48" s="21" t="s">
        <v>174</v>
      </c>
      <c r="F48" s="28">
        <v>17000</v>
      </c>
      <c r="G48" s="47"/>
      <c r="H48" s="201" t="s">
        <v>359</v>
      </c>
    </row>
    <row r="49" spans="1:8" ht="43.5" customHeight="1">
      <c r="A49" s="156"/>
      <c r="B49" s="156"/>
      <c r="C49" s="156"/>
      <c r="D49" s="156">
        <v>2820</v>
      </c>
      <c r="E49" s="21" t="s">
        <v>175</v>
      </c>
      <c r="F49" s="28">
        <v>8000</v>
      </c>
      <c r="G49" s="47"/>
      <c r="H49" s="201" t="s">
        <v>359</v>
      </c>
    </row>
    <row r="50" spans="1:8" ht="12.75" customHeight="1">
      <c r="A50" s="158" t="s">
        <v>85</v>
      </c>
      <c r="B50" s="158">
        <v>852</v>
      </c>
      <c r="C50" s="158"/>
      <c r="D50" s="158"/>
      <c r="E50" s="50" t="s">
        <v>118</v>
      </c>
      <c r="F50" s="51">
        <f>SUM(F51,F53,F55,F57,F59)</f>
        <v>134550</v>
      </c>
      <c r="H50" s="201"/>
    </row>
    <row r="51" spans="1:8" ht="45">
      <c r="A51" s="156"/>
      <c r="B51" s="156"/>
      <c r="C51" s="156">
        <v>85212</v>
      </c>
      <c r="D51" s="156"/>
      <c r="E51" s="21" t="s">
        <v>11</v>
      </c>
      <c r="F51" s="29">
        <f>SUM(F52)</f>
        <v>40300</v>
      </c>
      <c r="H51" s="201"/>
    </row>
    <row r="52" spans="1:8" ht="78.75">
      <c r="A52" s="156"/>
      <c r="B52" s="156"/>
      <c r="C52" s="156"/>
      <c r="D52" s="156">
        <v>2910</v>
      </c>
      <c r="E52" s="333" t="s">
        <v>48</v>
      </c>
      <c r="F52" s="29">
        <v>40300</v>
      </c>
      <c r="H52" s="201" t="s">
        <v>364</v>
      </c>
    </row>
    <row r="53" spans="1:8" ht="67.5" customHeight="1">
      <c r="A53" s="156"/>
      <c r="B53" s="156"/>
      <c r="C53" s="156">
        <v>85213</v>
      </c>
      <c r="D53" s="156"/>
      <c r="E53" s="23" t="s">
        <v>12</v>
      </c>
      <c r="F53" s="29">
        <f>SUM(F54)</f>
        <v>1000</v>
      </c>
      <c r="H53" s="201"/>
    </row>
    <row r="54" spans="1:8" ht="78.75">
      <c r="A54" s="156"/>
      <c r="B54" s="156"/>
      <c r="C54" s="156"/>
      <c r="D54" s="156">
        <v>2910</v>
      </c>
      <c r="E54" s="333" t="s">
        <v>48</v>
      </c>
      <c r="F54" s="29">
        <v>1000</v>
      </c>
      <c r="H54" s="201" t="s">
        <v>364</v>
      </c>
    </row>
    <row r="55" spans="1:8" ht="22.5">
      <c r="A55" s="156"/>
      <c r="B55" s="156"/>
      <c r="C55" s="156">
        <v>85214</v>
      </c>
      <c r="D55" s="156"/>
      <c r="E55" s="23" t="s">
        <v>130</v>
      </c>
      <c r="F55" s="29">
        <f>SUM(F56)</f>
        <v>2000</v>
      </c>
      <c r="H55" s="201"/>
    </row>
    <row r="56" spans="1:8" ht="78.75">
      <c r="A56" s="156"/>
      <c r="B56" s="156"/>
      <c r="C56" s="156"/>
      <c r="D56" s="156">
        <v>2910</v>
      </c>
      <c r="E56" s="333" t="s">
        <v>48</v>
      </c>
      <c r="F56" s="29">
        <v>2000</v>
      </c>
      <c r="H56" s="201" t="s">
        <v>364</v>
      </c>
    </row>
    <row r="57" spans="1:8" ht="12.75">
      <c r="A57" s="156"/>
      <c r="B57" s="156"/>
      <c r="C57" s="156">
        <v>85216</v>
      </c>
      <c r="D57" s="156"/>
      <c r="E57" s="23" t="s">
        <v>348</v>
      </c>
      <c r="F57" s="29">
        <f>SUM(F58)</f>
        <v>8000</v>
      </c>
      <c r="H57" s="201"/>
    </row>
    <row r="58" spans="1:8" ht="78.75">
      <c r="A58" s="156"/>
      <c r="B58" s="156"/>
      <c r="C58" s="156"/>
      <c r="D58" s="156">
        <v>2910</v>
      </c>
      <c r="E58" s="333" t="s">
        <v>48</v>
      </c>
      <c r="F58" s="29">
        <v>8000</v>
      </c>
      <c r="H58" s="201" t="s">
        <v>364</v>
      </c>
    </row>
    <row r="59" spans="1:8" ht="12.75">
      <c r="A59" s="156"/>
      <c r="B59" s="156"/>
      <c r="C59" s="156">
        <v>85295</v>
      </c>
      <c r="D59" s="156"/>
      <c r="E59" s="23" t="s">
        <v>134</v>
      </c>
      <c r="F59" s="29">
        <f>SUM(F60:F62)</f>
        <v>83250</v>
      </c>
      <c r="H59" s="201"/>
    </row>
    <row r="60" spans="1:8" ht="56.25" customHeight="1">
      <c r="A60" s="156"/>
      <c r="B60" s="156"/>
      <c r="C60" s="156"/>
      <c r="D60" s="156">
        <v>2830</v>
      </c>
      <c r="E60" s="23" t="s">
        <v>176</v>
      </c>
      <c r="F60" s="29">
        <v>83000</v>
      </c>
      <c r="H60" s="201" t="s">
        <v>359</v>
      </c>
    </row>
    <row r="61" spans="1:8" ht="22.5">
      <c r="A61" s="156"/>
      <c r="B61" s="156"/>
      <c r="C61" s="156"/>
      <c r="D61" s="156"/>
      <c r="E61" s="23" t="s">
        <v>295</v>
      </c>
      <c r="F61" s="29"/>
      <c r="H61" s="201"/>
    </row>
    <row r="62" spans="1:8" ht="78.75">
      <c r="A62" s="156"/>
      <c r="B62" s="156"/>
      <c r="C62" s="156"/>
      <c r="D62" s="156">
        <v>2910</v>
      </c>
      <c r="E62" s="333" t="s">
        <v>48</v>
      </c>
      <c r="F62" s="29">
        <v>250</v>
      </c>
      <c r="H62" s="201" t="s">
        <v>364</v>
      </c>
    </row>
    <row r="63" spans="1:8" ht="15.75" customHeight="1">
      <c r="A63" s="158" t="s">
        <v>86</v>
      </c>
      <c r="B63" s="158">
        <v>854</v>
      </c>
      <c r="C63" s="158"/>
      <c r="D63" s="158"/>
      <c r="E63" s="115" t="s">
        <v>297</v>
      </c>
      <c r="F63" s="51">
        <f>SUM(F64,F68)</f>
        <v>188700</v>
      </c>
      <c r="H63" s="201"/>
    </row>
    <row r="64" spans="1:8" ht="37.5" customHeight="1">
      <c r="A64" s="156"/>
      <c r="B64" s="156"/>
      <c r="C64" s="156">
        <v>85412</v>
      </c>
      <c r="D64" s="156"/>
      <c r="E64" s="23" t="s">
        <v>298</v>
      </c>
      <c r="F64" s="29">
        <f>SUM(F65:F66)</f>
        <v>107200</v>
      </c>
      <c r="H64" s="201"/>
    </row>
    <row r="65" spans="1:8" ht="33.75" customHeight="1">
      <c r="A65" s="156"/>
      <c r="B65" s="156"/>
      <c r="C65" s="156"/>
      <c r="D65" s="156">
        <v>2800</v>
      </c>
      <c r="E65" s="23" t="s">
        <v>57</v>
      </c>
      <c r="F65" s="29">
        <v>1620</v>
      </c>
      <c r="H65" s="201" t="s">
        <v>364</v>
      </c>
    </row>
    <row r="66" spans="1:8" ht="57" customHeight="1">
      <c r="A66" s="156"/>
      <c r="B66" s="156"/>
      <c r="C66" s="156"/>
      <c r="D66" s="156">
        <v>2830</v>
      </c>
      <c r="E66" s="23" t="s">
        <v>176</v>
      </c>
      <c r="F66" s="29">
        <v>105580</v>
      </c>
      <c r="H66" s="201" t="s">
        <v>359</v>
      </c>
    </row>
    <row r="67" spans="1:8" ht="22.5">
      <c r="A67" s="156"/>
      <c r="B67" s="156"/>
      <c r="C67" s="156"/>
      <c r="D67" s="156"/>
      <c r="E67" s="23" t="s">
        <v>299</v>
      </c>
      <c r="F67" s="29"/>
      <c r="H67" s="201"/>
    </row>
    <row r="68" spans="1:8" ht="25.5" customHeight="1">
      <c r="A68" s="156"/>
      <c r="B68" s="156"/>
      <c r="C68" s="156">
        <v>85418</v>
      </c>
      <c r="D68" s="156"/>
      <c r="E68" s="23" t="s">
        <v>300</v>
      </c>
      <c r="F68" s="29">
        <f>SUM(F69)</f>
        <v>81500</v>
      </c>
      <c r="H68" s="201"/>
    </row>
    <row r="69" spans="1:8" ht="56.25">
      <c r="A69" s="156"/>
      <c r="B69" s="156"/>
      <c r="C69" s="156"/>
      <c r="D69" s="156">
        <v>2830</v>
      </c>
      <c r="E69" s="23" t="s">
        <v>176</v>
      </c>
      <c r="F69" s="29">
        <v>81500</v>
      </c>
      <c r="H69" s="201" t="s">
        <v>359</v>
      </c>
    </row>
    <row r="70" spans="1:8" ht="45">
      <c r="A70" s="156"/>
      <c r="B70" s="156"/>
      <c r="C70" s="156"/>
      <c r="D70" s="156"/>
      <c r="E70" s="23" t="s">
        <v>301</v>
      </c>
      <c r="F70" s="29"/>
      <c r="H70" s="201"/>
    </row>
    <row r="71" spans="1:8" ht="22.5">
      <c r="A71" s="158" t="s">
        <v>88</v>
      </c>
      <c r="B71" s="158">
        <v>900</v>
      </c>
      <c r="C71" s="158"/>
      <c r="D71" s="158"/>
      <c r="E71" s="115" t="s">
        <v>61</v>
      </c>
      <c r="F71" s="51">
        <f>SUM(F72)</f>
        <v>521280</v>
      </c>
      <c r="H71" s="201"/>
    </row>
    <row r="72" spans="1:8" ht="22.5">
      <c r="A72" s="158"/>
      <c r="B72" s="156"/>
      <c r="C72" s="156">
        <v>90005</v>
      </c>
      <c r="D72" s="156"/>
      <c r="E72" s="23" t="s">
        <v>62</v>
      </c>
      <c r="F72" s="29">
        <f>SUM(F73)</f>
        <v>521280</v>
      </c>
      <c r="H72" s="201"/>
    </row>
    <row r="73" spans="1:8" ht="56.25">
      <c r="A73" s="158"/>
      <c r="B73" s="156"/>
      <c r="C73" s="156"/>
      <c r="D73" s="156">
        <v>2830</v>
      </c>
      <c r="E73" s="23" t="s">
        <v>176</v>
      </c>
      <c r="F73" s="29">
        <v>521280</v>
      </c>
      <c r="H73" s="201" t="s">
        <v>359</v>
      </c>
    </row>
    <row r="74" spans="1:8" ht="22.5">
      <c r="A74" s="158" t="s">
        <v>89</v>
      </c>
      <c r="B74" s="158">
        <v>921</v>
      </c>
      <c r="C74" s="156"/>
      <c r="D74" s="156"/>
      <c r="E74" s="115" t="s">
        <v>277</v>
      </c>
      <c r="F74" s="29">
        <f>SUM(F75,F79,F81)</f>
        <v>3295800</v>
      </c>
      <c r="H74" s="201"/>
    </row>
    <row r="75" spans="1:8" ht="12.75">
      <c r="A75" s="158"/>
      <c r="B75" s="158"/>
      <c r="C75" s="156">
        <v>92105</v>
      </c>
      <c r="D75" s="156"/>
      <c r="E75" s="117" t="s">
        <v>296</v>
      </c>
      <c r="F75" s="29">
        <f>SUM(F76:F77)</f>
        <v>22000</v>
      </c>
      <c r="H75" s="201"/>
    </row>
    <row r="76" spans="1:8" ht="33.75">
      <c r="A76" s="158"/>
      <c r="B76" s="158"/>
      <c r="C76" s="156"/>
      <c r="D76" s="156">
        <v>2800</v>
      </c>
      <c r="E76" s="23" t="s">
        <v>57</v>
      </c>
      <c r="F76" s="29">
        <v>7897</v>
      </c>
      <c r="H76" s="201" t="s">
        <v>364</v>
      </c>
    </row>
    <row r="77" spans="1:8" ht="56.25">
      <c r="A77" s="158"/>
      <c r="B77" s="158"/>
      <c r="C77" s="156"/>
      <c r="D77" s="156">
        <v>2830</v>
      </c>
      <c r="E77" s="117" t="s">
        <v>176</v>
      </c>
      <c r="F77" s="29">
        <v>14103</v>
      </c>
      <c r="H77" s="201" t="s">
        <v>359</v>
      </c>
    </row>
    <row r="78" spans="1:8" ht="22.5">
      <c r="A78" s="158"/>
      <c r="B78" s="158"/>
      <c r="C78" s="156"/>
      <c r="D78" s="156"/>
      <c r="E78" s="117" t="s">
        <v>13</v>
      </c>
      <c r="F78" s="29"/>
      <c r="H78" s="201"/>
    </row>
    <row r="79" spans="1:8" ht="12.75">
      <c r="A79" s="156"/>
      <c r="B79" s="156"/>
      <c r="C79" s="156">
        <v>92109</v>
      </c>
      <c r="D79" s="156"/>
      <c r="E79" s="23" t="s">
        <v>278</v>
      </c>
      <c r="F79" s="29">
        <f>SUM(F80)</f>
        <v>1259800</v>
      </c>
      <c r="H79" s="201"/>
    </row>
    <row r="80" spans="1:8" ht="22.5">
      <c r="A80" s="156"/>
      <c r="B80" s="156"/>
      <c r="C80" s="156"/>
      <c r="D80" s="156">
        <v>2480</v>
      </c>
      <c r="E80" s="23" t="s">
        <v>279</v>
      </c>
      <c r="F80" s="29">
        <v>1259800</v>
      </c>
      <c r="H80" s="201" t="s">
        <v>365</v>
      </c>
    </row>
    <row r="81" spans="1:8" ht="12.75">
      <c r="A81" s="156"/>
      <c r="B81" s="156"/>
      <c r="C81" s="156">
        <v>92116</v>
      </c>
      <c r="D81" s="156"/>
      <c r="E81" s="23" t="s">
        <v>280</v>
      </c>
      <c r="F81" s="29">
        <f>SUM(F82)</f>
        <v>2014000</v>
      </c>
      <c r="H81" s="201"/>
    </row>
    <row r="82" spans="1:8" ht="22.5">
      <c r="A82" s="156"/>
      <c r="B82" s="156"/>
      <c r="C82" s="156"/>
      <c r="D82" s="156">
        <v>2480</v>
      </c>
      <c r="E82" s="23" t="s">
        <v>279</v>
      </c>
      <c r="F82" s="29">
        <v>2014000</v>
      </c>
      <c r="H82" s="201" t="s">
        <v>365</v>
      </c>
    </row>
    <row r="83" spans="1:8" ht="12.75">
      <c r="A83" s="158" t="s">
        <v>21</v>
      </c>
      <c r="B83" s="158">
        <v>926</v>
      </c>
      <c r="C83" s="156"/>
      <c r="D83" s="156"/>
      <c r="E83" s="115" t="s">
        <v>292</v>
      </c>
      <c r="F83" s="29">
        <f>SUM(F84)</f>
        <v>237800</v>
      </c>
      <c r="H83" s="201"/>
    </row>
    <row r="84" spans="1:8" ht="22.5">
      <c r="A84" s="156"/>
      <c r="B84" s="158"/>
      <c r="C84" s="156">
        <v>92605</v>
      </c>
      <c r="D84" s="156"/>
      <c r="E84" s="117" t="s">
        <v>14</v>
      </c>
      <c r="F84" s="29">
        <f>SUM(F85)</f>
        <v>237800</v>
      </c>
      <c r="H84" s="201"/>
    </row>
    <row r="85" spans="1:8" ht="56.25">
      <c r="A85" s="156"/>
      <c r="B85" s="156"/>
      <c r="C85" s="156"/>
      <c r="D85" s="156">
        <v>2830</v>
      </c>
      <c r="E85" s="23" t="s">
        <v>176</v>
      </c>
      <c r="F85" s="29">
        <v>237800</v>
      </c>
      <c r="H85" s="201" t="s">
        <v>359</v>
      </c>
    </row>
    <row r="86" spans="1:8" ht="21.75" customHeight="1">
      <c r="A86" s="156"/>
      <c r="B86" s="156"/>
      <c r="C86" s="156"/>
      <c r="D86" s="156"/>
      <c r="E86" s="23" t="s">
        <v>15</v>
      </c>
      <c r="F86" s="29"/>
      <c r="H86" s="201"/>
    </row>
    <row r="87" spans="1:8" ht="12.75">
      <c r="A87" s="16"/>
      <c r="B87" s="190" t="s">
        <v>135</v>
      </c>
      <c r="C87" s="16"/>
      <c r="D87" s="16"/>
      <c r="E87" s="18"/>
      <c r="F87" s="27">
        <f>F10+F16+F24+F30+F41+F50+F63+F71+F74+F83</f>
        <v>15085243</v>
      </c>
      <c r="H87" s="201"/>
    </row>
    <row r="88" spans="1:6" ht="12.75">
      <c r="A88" s="166"/>
      <c r="B88" s="166"/>
      <c r="C88" s="166"/>
      <c r="D88" s="166"/>
      <c r="E88" s="31"/>
      <c r="F88" s="32"/>
    </row>
    <row r="89" spans="1:6" ht="12.75">
      <c r="A89" s="166"/>
      <c r="B89" s="166"/>
      <c r="C89" s="166"/>
      <c r="D89" s="166"/>
      <c r="E89" s="31"/>
      <c r="F89" s="32"/>
    </row>
    <row r="90" spans="1:6" ht="12.75">
      <c r="A90" s="166"/>
      <c r="B90" s="166"/>
      <c r="C90" s="166"/>
      <c r="D90" s="166"/>
      <c r="E90" s="31"/>
      <c r="F90" s="32">
        <f>SUM(F94:F100)</f>
        <v>15085243</v>
      </c>
    </row>
    <row r="91" spans="1:6" ht="12.75">
      <c r="A91" s="166"/>
      <c r="B91" s="166"/>
      <c r="C91" s="166"/>
      <c r="D91" s="166"/>
      <c r="E91" s="31"/>
      <c r="F91" s="32"/>
    </row>
    <row r="92" spans="1:6" ht="12.75">
      <c r="A92" s="359" t="s">
        <v>302</v>
      </c>
      <c r="B92" s="355" t="s">
        <v>303</v>
      </c>
      <c r="C92" s="356"/>
      <c r="D92" s="356"/>
      <c r="E92" s="357"/>
      <c r="F92" s="358">
        <f>SUM(F94:F97)</f>
        <v>1392426</v>
      </c>
    </row>
    <row r="93" spans="1:6" ht="12.75">
      <c r="A93" s="334"/>
      <c r="B93" s="355" t="s">
        <v>78</v>
      </c>
      <c r="C93" s="335"/>
      <c r="D93" s="335"/>
      <c r="E93" s="336"/>
      <c r="F93" s="337"/>
    </row>
    <row r="94" spans="1:6" ht="12.75">
      <c r="A94" s="334"/>
      <c r="B94" s="355" t="s">
        <v>304</v>
      </c>
      <c r="C94" s="356"/>
      <c r="D94" s="356"/>
      <c r="E94" s="357"/>
      <c r="F94" s="358">
        <v>791500</v>
      </c>
    </row>
    <row r="95" spans="1:8" ht="12.75">
      <c r="A95" s="359"/>
      <c r="B95" s="355" t="s">
        <v>305</v>
      </c>
      <c r="C95" s="356"/>
      <c r="D95" s="356"/>
      <c r="E95" s="357"/>
      <c r="F95" s="358">
        <v>23443</v>
      </c>
      <c r="H95" s="194"/>
    </row>
    <row r="96" spans="1:6" ht="12.75">
      <c r="A96" s="359"/>
      <c r="B96" s="355" t="s">
        <v>306</v>
      </c>
      <c r="C96" s="356"/>
      <c r="D96" s="356"/>
      <c r="E96" s="357"/>
      <c r="F96" s="358">
        <v>25000</v>
      </c>
    </row>
    <row r="97" spans="1:6" ht="12.75">
      <c r="A97" s="334"/>
      <c r="B97" s="355" t="s">
        <v>307</v>
      </c>
      <c r="C97" s="356"/>
      <c r="D97" s="356"/>
      <c r="E97" s="357"/>
      <c r="F97" s="358">
        <v>552483</v>
      </c>
    </row>
    <row r="98" spans="1:6" ht="12.75">
      <c r="A98" s="359" t="s">
        <v>308</v>
      </c>
      <c r="B98" s="355" t="s">
        <v>309</v>
      </c>
      <c r="C98" s="356"/>
      <c r="D98" s="356"/>
      <c r="E98" s="357"/>
      <c r="F98" s="358">
        <v>582400</v>
      </c>
    </row>
    <row r="99" spans="1:6" ht="12.75">
      <c r="A99" s="359" t="s">
        <v>310</v>
      </c>
      <c r="B99" s="355" t="s">
        <v>311</v>
      </c>
      <c r="C99" s="356"/>
      <c r="D99" s="356"/>
      <c r="E99" s="357"/>
      <c r="F99" s="358">
        <v>3273800</v>
      </c>
    </row>
    <row r="100" spans="1:6" ht="12.75">
      <c r="A100" s="360" t="s">
        <v>313</v>
      </c>
      <c r="B100" s="361" t="s">
        <v>307</v>
      </c>
      <c r="C100" s="362"/>
      <c r="D100" s="362"/>
      <c r="E100" s="131"/>
      <c r="F100" s="363">
        <v>9836617</v>
      </c>
    </row>
    <row r="101" ht="12.75">
      <c r="F101" s="306"/>
    </row>
    <row r="102" ht="12.75">
      <c r="E102" s="9" t="s">
        <v>312</v>
      </c>
    </row>
    <row r="105" ht="12.75">
      <c r="E105" s="10" t="s">
        <v>283</v>
      </c>
    </row>
  </sheetData>
  <sheetProtection/>
  <mergeCells count="1">
    <mergeCell ref="A7:H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  <rowBreaks count="2" manualBreakCount="2">
    <brk id="35" max="7" man="1"/>
    <brk id="57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I120"/>
  <sheetViews>
    <sheetView zoomScalePageLayoutView="0" workbookViewId="0" topLeftCell="A82">
      <selection activeCell="G120" sqref="G120:H120"/>
    </sheetView>
  </sheetViews>
  <sheetFormatPr defaultColWidth="9.140625" defaultRowHeight="12.75"/>
  <cols>
    <col min="1" max="1" width="0.9921875" style="0" customWidth="1"/>
    <col min="2" max="2" width="3.8515625" style="0" customWidth="1"/>
    <col min="3" max="3" width="5.140625" style="33" customWidth="1"/>
    <col min="4" max="4" width="6.7109375" style="0" customWidth="1"/>
    <col min="5" max="5" width="6.57421875" style="33" customWidth="1"/>
    <col min="6" max="6" width="26.7109375" style="0" customWidth="1"/>
    <col min="7" max="7" width="14.00390625" style="164" customWidth="1"/>
    <col min="8" max="8" width="14.7109375" style="164" customWidth="1"/>
    <col min="9" max="9" width="16.00390625" style="164" customWidth="1"/>
  </cols>
  <sheetData>
    <row r="2" spans="2:9" ht="12.75">
      <c r="B2" s="219"/>
      <c r="C2" s="218"/>
      <c r="D2" s="13"/>
      <c r="E2" s="151"/>
      <c r="F2" s="13"/>
      <c r="G2" s="159" t="s">
        <v>24</v>
      </c>
      <c r="H2" s="159"/>
      <c r="I2" s="159"/>
    </row>
    <row r="3" spans="2:9" ht="12.75">
      <c r="B3" s="13"/>
      <c r="C3" s="151"/>
      <c r="D3" s="13"/>
      <c r="E3" s="151"/>
      <c r="F3" s="13"/>
      <c r="G3" s="159" t="s">
        <v>554</v>
      </c>
      <c r="H3" s="159"/>
      <c r="I3" s="159"/>
    </row>
    <row r="4" spans="2:9" ht="12.75">
      <c r="B4" s="13"/>
      <c r="C4" s="151"/>
      <c r="D4" s="13"/>
      <c r="E4" s="151"/>
      <c r="F4" s="13"/>
      <c r="G4" s="159" t="s">
        <v>75</v>
      </c>
      <c r="H4" s="159"/>
      <c r="I4" s="159"/>
    </row>
    <row r="5" spans="2:9" ht="12.75">
      <c r="B5" s="13"/>
      <c r="C5" s="151"/>
      <c r="D5" s="13"/>
      <c r="E5" s="151"/>
      <c r="F5" s="13"/>
      <c r="G5" s="159" t="s">
        <v>16</v>
      </c>
      <c r="H5" s="159"/>
      <c r="I5" s="159"/>
    </row>
    <row r="7" spans="2:9" ht="12.75" customHeight="1">
      <c r="B7" s="451" t="s">
        <v>100</v>
      </c>
      <c r="C7" s="451"/>
      <c r="D7" s="451"/>
      <c r="E7" s="451"/>
      <c r="F7" s="451"/>
      <c r="G7" s="451"/>
      <c r="H7" s="451"/>
      <c r="I7" s="451"/>
    </row>
    <row r="8" spans="2:9" ht="12.75">
      <c r="B8" s="451"/>
      <c r="C8" s="451"/>
      <c r="D8" s="451"/>
      <c r="E8" s="451"/>
      <c r="F8" s="451"/>
      <c r="G8" s="451"/>
      <c r="H8" s="451"/>
      <c r="I8" s="451"/>
    </row>
    <row r="9" spans="2:9" s="198" customFormat="1" ht="12.75">
      <c r="B9" s="206"/>
      <c r="C9" s="206"/>
      <c r="D9" s="206"/>
      <c r="E9" s="206"/>
      <c r="F9" s="206"/>
      <c r="G9" s="206"/>
      <c r="H9" s="206"/>
      <c r="I9" s="206"/>
    </row>
    <row r="10" spans="2:9" s="154" customFormat="1" ht="58.5" customHeight="1">
      <c r="B10" s="153" t="s">
        <v>101</v>
      </c>
      <c r="C10" s="153" t="s">
        <v>102</v>
      </c>
      <c r="D10" s="153" t="s">
        <v>103</v>
      </c>
      <c r="E10" s="153" t="s">
        <v>104</v>
      </c>
      <c r="F10" s="153" t="s">
        <v>105</v>
      </c>
      <c r="G10" s="5" t="s">
        <v>106</v>
      </c>
      <c r="H10" s="5" t="s">
        <v>107</v>
      </c>
      <c r="I10" s="5" t="s">
        <v>108</v>
      </c>
    </row>
    <row r="11" spans="2:9" s="154" customFormat="1" ht="14.25" customHeight="1">
      <c r="B11" s="153"/>
      <c r="C11" s="3" t="s">
        <v>166</v>
      </c>
      <c r="D11" s="3"/>
      <c r="E11" s="153"/>
      <c r="F11" s="325" t="s">
        <v>167</v>
      </c>
      <c r="G11" s="330">
        <f>SUM(G12)</f>
        <v>27258.54</v>
      </c>
      <c r="H11" s="330">
        <f>SUM(H12)</f>
        <v>27258.54</v>
      </c>
      <c r="I11" s="324"/>
    </row>
    <row r="12" spans="2:9" s="154" customFormat="1" ht="14.25" customHeight="1">
      <c r="B12" s="153"/>
      <c r="C12" s="3"/>
      <c r="D12" s="328" t="s">
        <v>392</v>
      </c>
      <c r="E12" s="153"/>
      <c r="F12" s="329" t="s">
        <v>134</v>
      </c>
      <c r="G12" s="331">
        <f>SUM(G13)</f>
        <v>27258.54</v>
      </c>
      <c r="H12" s="331">
        <f>SUM(H14:H15)</f>
        <v>27258.54</v>
      </c>
      <c r="I12" s="324"/>
    </row>
    <row r="13" spans="2:9" s="154" customFormat="1" ht="72.75" customHeight="1">
      <c r="B13" s="153"/>
      <c r="C13" s="153"/>
      <c r="D13" s="153"/>
      <c r="E13" s="156">
        <v>2010</v>
      </c>
      <c r="F13" s="21" t="s">
        <v>17</v>
      </c>
      <c r="G13" s="331">
        <v>27258.54</v>
      </c>
      <c r="H13" s="331"/>
      <c r="I13" s="324"/>
    </row>
    <row r="14" spans="2:9" s="154" customFormat="1" ht="14.25" customHeight="1">
      <c r="B14" s="153"/>
      <c r="C14" s="153"/>
      <c r="D14" s="153"/>
      <c r="E14" s="156">
        <v>4300</v>
      </c>
      <c r="F14" s="20" t="s">
        <v>123</v>
      </c>
      <c r="G14" s="331"/>
      <c r="H14" s="331">
        <v>534.48</v>
      </c>
      <c r="I14" s="324"/>
    </row>
    <row r="15" spans="2:9" s="154" customFormat="1" ht="14.25" customHeight="1">
      <c r="B15" s="153"/>
      <c r="C15" s="153"/>
      <c r="D15" s="153"/>
      <c r="E15" s="326">
        <v>4430</v>
      </c>
      <c r="F15" s="329" t="s">
        <v>43</v>
      </c>
      <c r="G15" s="331"/>
      <c r="H15" s="331">
        <v>26724.06</v>
      </c>
      <c r="I15" s="324"/>
    </row>
    <row r="16" spans="2:9" ht="12.75">
      <c r="B16" s="18"/>
      <c r="C16" s="16">
        <v>750</v>
      </c>
      <c r="D16" s="15"/>
      <c r="E16" s="16"/>
      <c r="F16" s="15" t="s">
        <v>109</v>
      </c>
      <c r="G16" s="24">
        <f>G17</f>
        <v>134446</v>
      </c>
      <c r="H16" s="24">
        <f>H17</f>
        <v>134446</v>
      </c>
      <c r="I16" s="160">
        <f>I17</f>
        <v>2300</v>
      </c>
    </row>
    <row r="17" spans="2:9" ht="12.75">
      <c r="B17" s="19"/>
      <c r="C17" s="156"/>
      <c r="D17" s="20">
        <v>75011</v>
      </c>
      <c r="E17" s="156"/>
      <c r="F17" s="20" t="s">
        <v>110</v>
      </c>
      <c r="G17" s="26">
        <f>SUM(G18:G23)</f>
        <v>134446</v>
      </c>
      <c r="H17" s="26">
        <f>SUM(H20:H24)</f>
        <v>134446</v>
      </c>
      <c r="I17" s="26">
        <f>I19</f>
        <v>2300</v>
      </c>
    </row>
    <row r="18" spans="2:9" ht="67.5">
      <c r="B18" s="20"/>
      <c r="C18" s="156"/>
      <c r="D18" s="20"/>
      <c r="E18" s="156">
        <v>2010</v>
      </c>
      <c r="F18" s="21" t="s">
        <v>17</v>
      </c>
      <c r="G18" s="323">
        <v>134446</v>
      </c>
      <c r="H18" s="323"/>
      <c r="I18" s="323"/>
    </row>
    <row r="19" spans="2:9" ht="12.75">
      <c r="B19" s="19"/>
      <c r="C19" s="156"/>
      <c r="D19" s="20"/>
      <c r="E19" s="174" t="s">
        <v>51</v>
      </c>
      <c r="F19" s="21" t="s">
        <v>52</v>
      </c>
      <c r="G19" s="26"/>
      <c r="H19" s="26"/>
      <c r="I19" s="26">
        <v>2300</v>
      </c>
    </row>
    <row r="20" spans="2:9" ht="23.25" customHeight="1">
      <c r="B20" s="19"/>
      <c r="C20" s="156"/>
      <c r="D20" s="20"/>
      <c r="E20" s="156">
        <v>4010</v>
      </c>
      <c r="F20" s="21" t="s">
        <v>112</v>
      </c>
      <c r="G20" s="26"/>
      <c r="H20" s="26">
        <v>106242</v>
      </c>
      <c r="I20" s="26"/>
    </row>
    <row r="21" spans="2:9" ht="12.75">
      <c r="B21" s="19"/>
      <c r="C21" s="156"/>
      <c r="D21" s="20"/>
      <c r="E21" s="156">
        <v>4040</v>
      </c>
      <c r="F21" s="21" t="s">
        <v>113</v>
      </c>
      <c r="G21" s="26"/>
      <c r="H21" s="26">
        <v>4617</v>
      </c>
      <c r="I21" s="26"/>
    </row>
    <row r="22" spans="2:9" ht="12.75" customHeight="1">
      <c r="B22" s="19"/>
      <c r="C22" s="156"/>
      <c r="D22" s="20"/>
      <c r="E22" s="156">
        <v>4110</v>
      </c>
      <c r="F22" s="21" t="s">
        <v>114</v>
      </c>
      <c r="G22" s="26"/>
      <c r="H22" s="26">
        <v>16840</v>
      </c>
      <c r="I22" s="26"/>
    </row>
    <row r="23" spans="2:9" ht="12.75">
      <c r="B23" s="19"/>
      <c r="C23" s="156"/>
      <c r="D23" s="20"/>
      <c r="E23" s="156">
        <v>4120</v>
      </c>
      <c r="F23" s="20" t="s">
        <v>115</v>
      </c>
      <c r="G23" s="26"/>
      <c r="H23" s="26">
        <v>2718</v>
      </c>
      <c r="I23" s="26"/>
    </row>
    <row r="24" spans="2:9" ht="12.75">
      <c r="B24" s="19"/>
      <c r="C24" s="156"/>
      <c r="D24" s="20"/>
      <c r="E24" s="156">
        <v>4210</v>
      </c>
      <c r="F24" s="21" t="s">
        <v>117</v>
      </c>
      <c r="G24" s="26"/>
      <c r="H24" s="26">
        <v>4029</v>
      </c>
      <c r="I24" s="26"/>
    </row>
    <row r="25" spans="2:9" ht="45">
      <c r="B25" s="121"/>
      <c r="C25" s="158">
        <v>751</v>
      </c>
      <c r="D25" s="49"/>
      <c r="E25" s="158"/>
      <c r="F25" s="50" t="s">
        <v>58</v>
      </c>
      <c r="G25" s="26">
        <f>SUM(G26,G33)</f>
        <v>72080</v>
      </c>
      <c r="H25" s="26">
        <f>SUM(H26,H33)</f>
        <v>72080</v>
      </c>
      <c r="I25" s="26"/>
    </row>
    <row r="26" spans="2:9" ht="33.75">
      <c r="B26" s="19"/>
      <c r="C26" s="156"/>
      <c r="D26" s="20">
        <v>75101</v>
      </c>
      <c r="E26" s="156"/>
      <c r="F26" s="21" t="s">
        <v>59</v>
      </c>
      <c r="G26" s="26">
        <f>SUM(G27)</f>
        <v>6400</v>
      </c>
      <c r="H26" s="26">
        <f>SUM(H28:H32)</f>
        <v>6400</v>
      </c>
      <c r="I26" s="26"/>
    </row>
    <row r="27" spans="2:9" ht="67.5">
      <c r="B27" s="19"/>
      <c r="C27" s="156"/>
      <c r="D27" s="20"/>
      <c r="E27" s="156">
        <v>2010</v>
      </c>
      <c r="F27" s="21" t="s">
        <v>17</v>
      </c>
      <c r="G27" s="26">
        <v>6400</v>
      </c>
      <c r="H27" s="26"/>
      <c r="I27" s="26"/>
    </row>
    <row r="28" spans="2:9" ht="12.75">
      <c r="B28" s="19"/>
      <c r="C28" s="156"/>
      <c r="D28" s="20"/>
      <c r="E28" s="156">
        <v>4110</v>
      </c>
      <c r="F28" s="21" t="s">
        <v>114</v>
      </c>
      <c r="G28" s="26"/>
      <c r="H28" s="26">
        <v>355</v>
      </c>
      <c r="I28" s="26"/>
    </row>
    <row r="29" spans="2:9" ht="12.75">
      <c r="B29" s="19"/>
      <c r="C29" s="156"/>
      <c r="D29" s="20"/>
      <c r="E29" s="156">
        <v>4120</v>
      </c>
      <c r="F29" s="20" t="s">
        <v>115</v>
      </c>
      <c r="G29" s="26"/>
      <c r="H29" s="26">
        <v>58</v>
      </c>
      <c r="I29" s="26"/>
    </row>
    <row r="30" spans="2:9" ht="12.75">
      <c r="B30" s="19"/>
      <c r="C30" s="156"/>
      <c r="D30" s="20"/>
      <c r="E30" s="156">
        <v>4170</v>
      </c>
      <c r="F30" s="21" t="s">
        <v>116</v>
      </c>
      <c r="G30" s="26"/>
      <c r="H30" s="26">
        <v>2335</v>
      </c>
      <c r="I30" s="26"/>
    </row>
    <row r="31" spans="2:9" ht="12.75">
      <c r="B31" s="19"/>
      <c r="C31" s="156"/>
      <c r="D31" s="20"/>
      <c r="E31" s="156">
        <v>4210</v>
      </c>
      <c r="F31" s="21" t="s">
        <v>117</v>
      </c>
      <c r="G31" s="26"/>
      <c r="H31" s="26">
        <v>3490</v>
      </c>
      <c r="I31" s="26"/>
    </row>
    <row r="32" spans="2:9" ht="33.75">
      <c r="B32" s="19"/>
      <c r="C32" s="156"/>
      <c r="D32" s="20"/>
      <c r="E32" s="156">
        <v>4740</v>
      </c>
      <c r="F32" s="21" t="s">
        <v>264</v>
      </c>
      <c r="G32" s="26"/>
      <c r="H32" s="26">
        <v>162</v>
      </c>
      <c r="I32" s="26"/>
    </row>
    <row r="33" spans="2:9" ht="22.5">
      <c r="B33" s="19"/>
      <c r="C33" s="156"/>
      <c r="D33" s="20">
        <v>75107</v>
      </c>
      <c r="E33" s="156"/>
      <c r="F33" s="21" t="s">
        <v>46</v>
      </c>
      <c r="G33" s="26">
        <f>SUM(G34)</f>
        <v>65680</v>
      </c>
      <c r="H33" s="26">
        <f>SUM(H35:H43)</f>
        <v>65680</v>
      </c>
      <c r="I33" s="26"/>
    </row>
    <row r="34" spans="2:9" ht="67.5">
      <c r="B34" s="19"/>
      <c r="C34" s="156"/>
      <c r="D34" s="20"/>
      <c r="E34" s="156">
        <v>2010</v>
      </c>
      <c r="F34" s="21" t="s">
        <v>17</v>
      </c>
      <c r="G34" s="26">
        <v>65680</v>
      </c>
      <c r="H34" s="26"/>
      <c r="I34" s="26"/>
    </row>
    <row r="35" spans="2:9" ht="22.5">
      <c r="B35" s="19"/>
      <c r="C35" s="156"/>
      <c r="D35" s="20"/>
      <c r="E35" s="156">
        <v>3030</v>
      </c>
      <c r="F35" s="21" t="s">
        <v>592</v>
      </c>
      <c r="G35" s="26"/>
      <c r="H35" s="26">
        <v>24750</v>
      </c>
      <c r="I35" s="26"/>
    </row>
    <row r="36" spans="2:9" ht="12.75">
      <c r="B36" s="19"/>
      <c r="C36" s="156"/>
      <c r="D36" s="20"/>
      <c r="E36" s="156">
        <v>4110</v>
      </c>
      <c r="F36" s="21" t="s">
        <v>114</v>
      </c>
      <c r="G36" s="26"/>
      <c r="H36" s="26">
        <v>3083</v>
      </c>
      <c r="I36" s="26"/>
    </row>
    <row r="37" spans="2:9" ht="12.75">
      <c r="B37" s="19"/>
      <c r="C37" s="156"/>
      <c r="D37" s="20"/>
      <c r="E37" s="156">
        <v>4120</v>
      </c>
      <c r="F37" s="20" t="s">
        <v>115</v>
      </c>
      <c r="G37" s="26"/>
      <c r="H37" s="26">
        <v>499</v>
      </c>
      <c r="I37" s="26"/>
    </row>
    <row r="38" spans="2:9" ht="12.75">
      <c r="B38" s="19"/>
      <c r="C38" s="156"/>
      <c r="D38" s="20"/>
      <c r="E38" s="156">
        <v>4170</v>
      </c>
      <c r="F38" s="21" t="s">
        <v>116</v>
      </c>
      <c r="G38" s="26"/>
      <c r="H38" s="26">
        <v>26057</v>
      </c>
      <c r="I38" s="26"/>
    </row>
    <row r="39" spans="2:9" ht="12.75">
      <c r="B39" s="19"/>
      <c r="C39" s="156"/>
      <c r="D39" s="20"/>
      <c r="E39" s="156">
        <v>4210</v>
      </c>
      <c r="F39" s="21" t="s">
        <v>117</v>
      </c>
      <c r="G39" s="26"/>
      <c r="H39" s="26">
        <v>2411</v>
      </c>
      <c r="I39" s="26"/>
    </row>
    <row r="40" spans="2:9" ht="12.75">
      <c r="B40" s="19"/>
      <c r="C40" s="156"/>
      <c r="D40" s="20"/>
      <c r="E40" s="156">
        <v>4300</v>
      </c>
      <c r="F40" s="20" t="s">
        <v>123</v>
      </c>
      <c r="G40" s="26"/>
      <c r="H40" s="26">
        <v>7020</v>
      </c>
      <c r="I40" s="26"/>
    </row>
    <row r="41" spans="2:9" ht="12.75">
      <c r="B41" s="19"/>
      <c r="C41" s="156"/>
      <c r="D41" s="20"/>
      <c r="E41" s="156">
        <v>4410</v>
      </c>
      <c r="F41" s="20" t="s">
        <v>125</v>
      </c>
      <c r="G41" s="26"/>
      <c r="H41" s="26">
        <v>800</v>
      </c>
      <c r="I41" s="26"/>
    </row>
    <row r="42" spans="2:9" ht="33.75">
      <c r="B42" s="19"/>
      <c r="C42" s="156"/>
      <c r="D42" s="20"/>
      <c r="E42" s="156">
        <v>4740</v>
      </c>
      <c r="F42" s="21" t="s">
        <v>264</v>
      </c>
      <c r="G42" s="26"/>
      <c r="H42" s="26">
        <v>460</v>
      </c>
      <c r="I42" s="26"/>
    </row>
    <row r="43" spans="2:9" ht="22.5">
      <c r="B43" s="19"/>
      <c r="C43" s="156"/>
      <c r="D43" s="20"/>
      <c r="E43" s="156">
        <v>4750</v>
      </c>
      <c r="F43" s="21" t="s">
        <v>127</v>
      </c>
      <c r="G43" s="26"/>
      <c r="H43" s="26">
        <v>600</v>
      </c>
      <c r="I43" s="26"/>
    </row>
    <row r="44" spans="2:9" ht="22.5">
      <c r="B44" s="19"/>
      <c r="C44" s="158">
        <v>754</v>
      </c>
      <c r="D44" s="49"/>
      <c r="E44" s="158"/>
      <c r="F44" s="50" t="s">
        <v>140</v>
      </c>
      <c r="G44" s="26">
        <f>SUM(G45)</f>
        <v>600000</v>
      </c>
      <c r="H44" s="26">
        <f>SUM(H45)</f>
        <v>600000</v>
      </c>
      <c r="I44" s="26"/>
    </row>
    <row r="45" spans="2:9" ht="22.5">
      <c r="B45" s="19"/>
      <c r="C45" s="156"/>
      <c r="D45" s="20">
        <v>75478</v>
      </c>
      <c r="E45" s="156"/>
      <c r="F45" s="21" t="s">
        <v>45</v>
      </c>
      <c r="G45" s="26">
        <f>SUM(G46)</f>
        <v>600000</v>
      </c>
      <c r="H45" s="26">
        <f>SUM(H47:H48)</f>
        <v>600000</v>
      </c>
      <c r="I45" s="26"/>
    </row>
    <row r="46" spans="2:9" ht="45">
      <c r="B46" s="19"/>
      <c r="C46" s="156"/>
      <c r="D46" s="20"/>
      <c r="E46" s="156">
        <v>2030</v>
      </c>
      <c r="F46" s="21" t="s">
        <v>19</v>
      </c>
      <c r="G46" s="26">
        <v>600000</v>
      </c>
      <c r="H46" s="26"/>
      <c r="I46" s="26"/>
    </row>
    <row r="47" spans="2:9" ht="12.75">
      <c r="B47" s="19"/>
      <c r="C47" s="156"/>
      <c r="D47" s="20"/>
      <c r="E47" s="156">
        <v>4210</v>
      </c>
      <c r="F47" s="21" t="s">
        <v>117</v>
      </c>
      <c r="G47" s="26"/>
      <c r="H47" s="26">
        <v>300000</v>
      </c>
      <c r="I47" s="26"/>
    </row>
    <row r="48" spans="2:9" ht="12.75">
      <c r="B48" s="19"/>
      <c r="C48" s="156"/>
      <c r="D48" s="20"/>
      <c r="E48" s="156">
        <v>4300</v>
      </c>
      <c r="F48" s="20" t="s">
        <v>123</v>
      </c>
      <c r="G48" s="26"/>
      <c r="H48" s="26">
        <v>300000</v>
      </c>
      <c r="I48" s="26"/>
    </row>
    <row r="49" spans="2:9" ht="12.75">
      <c r="B49" s="121"/>
      <c r="C49" s="158">
        <v>801</v>
      </c>
      <c r="D49" s="49"/>
      <c r="E49" s="158"/>
      <c r="F49" s="50" t="s">
        <v>170</v>
      </c>
      <c r="G49" s="26">
        <f>SUM(G50)</f>
        <v>95139</v>
      </c>
      <c r="H49" s="26">
        <f>SUM(H50)</f>
        <v>95139</v>
      </c>
      <c r="I49" s="26"/>
    </row>
    <row r="50" spans="2:9" ht="12.75">
      <c r="B50" s="19"/>
      <c r="C50" s="156"/>
      <c r="D50" s="20">
        <v>80101</v>
      </c>
      <c r="E50" s="156"/>
      <c r="F50" s="21" t="s">
        <v>408</v>
      </c>
      <c r="G50" s="26">
        <f>SUM(G51:G52)</f>
        <v>95139</v>
      </c>
      <c r="H50" s="26">
        <f>SUM(H51:H52)</f>
        <v>95139</v>
      </c>
      <c r="I50" s="26"/>
    </row>
    <row r="51" spans="2:9" ht="45">
      <c r="B51" s="19"/>
      <c r="C51" s="156"/>
      <c r="D51" s="20"/>
      <c r="E51" s="156">
        <v>2030</v>
      </c>
      <c r="F51" s="21" t="s">
        <v>19</v>
      </c>
      <c r="G51" s="26">
        <v>95139</v>
      </c>
      <c r="H51" s="26"/>
      <c r="I51" s="26"/>
    </row>
    <row r="52" spans="2:9" ht="22.5">
      <c r="B52" s="19"/>
      <c r="C52" s="156"/>
      <c r="D52" s="20"/>
      <c r="E52" s="156">
        <v>4240</v>
      </c>
      <c r="F52" s="21" t="s">
        <v>44</v>
      </c>
      <c r="G52" s="26"/>
      <c r="H52" s="26">
        <v>95139</v>
      </c>
      <c r="I52" s="26"/>
    </row>
    <row r="53" spans="2:9" ht="12.75">
      <c r="B53" s="121"/>
      <c r="C53" s="158">
        <v>851</v>
      </c>
      <c r="D53" s="49"/>
      <c r="E53" s="158"/>
      <c r="F53" s="50" t="s">
        <v>172</v>
      </c>
      <c r="G53" s="161">
        <f>SUM(G54)</f>
        <v>2592</v>
      </c>
      <c r="H53" s="161">
        <f>SUM(H54)</f>
        <v>2592</v>
      </c>
      <c r="I53" s="161"/>
    </row>
    <row r="54" spans="2:9" ht="12.75">
      <c r="B54" s="19"/>
      <c r="C54" s="156"/>
      <c r="D54" s="20">
        <v>85195</v>
      </c>
      <c r="E54" s="156"/>
      <c r="F54" s="21" t="s">
        <v>134</v>
      </c>
      <c r="G54" s="26">
        <f>SUM(G55)</f>
        <v>2592</v>
      </c>
      <c r="H54" s="26">
        <f>SUM(H56:H59)</f>
        <v>2592</v>
      </c>
      <c r="I54" s="26"/>
    </row>
    <row r="55" spans="2:9" ht="66.75" customHeight="1">
      <c r="B55" s="19"/>
      <c r="C55" s="156"/>
      <c r="D55" s="20"/>
      <c r="E55" s="156">
        <v>2010</v>
      </c>
      <c r="F55" s="21" t="s">
        <v>17</v>
      </c>
      <c r="G55" s="26">
        <v>2592</v>
      </c>
      <c r="H55" s="26"/>
      <c r="I55" s="26"/>
    </row>
    <row r="56" spans="2:9" ht="22.5">
      <c r="B56" s="19"/>
      <c r="C56" s="156"/>
      <c r="D56" s="20"/>
      <c r="E56" s="156">
        <v>4010</v>
      </c>
      <c r="F56" s="21" t="s">
        <v>112</v>
      </c>
      <c r="G56" s="26"/>
      <c r="H56" s="26">
        <v>1332</v>
      </c>
      <c r="I56" s="26"/>
    </row>
    <row r="57" spans="2:9" ht="12.75" customHeight="1">
      <c r="B57" s="19"/>
      <c r="C57" s="156"/>
      <c r="D57" s="20"/>
      <c r="E57" s="156">
        <v>4110</v>
      </c>
      <c r="F57" s="21" t="s">
        <v>114</v>
      </c>
      <c r="G57" s="26"/>
      <c r="H57" s="26">
        <v>203</v>
      </c>
      <c r="I57" s="26"/>
    </row>
    <row r="58" spans="2:9" ht="12.75">
      <c r="B58" s="19"/>
      <c r="C58" s="156"/>
      <c r="D58" s="20"/>
      <c r="E58" s="156">
        <v>4120</v>
      </c>
      <c r="F58" s="21" t="s">
        <v>115</v>
      </c>
      <c r="G58" s="26"/>
      <c r="H58" s="26">
        <v>33</v>
      </c>
      <c r="I58" s="26"/>
    </row>
    <row r="59" spans="2:9" ht="34.5" customHeight="1">
      <c r="B59" s="19"/>
      <c r="C59" s="156"/>
      <c r="D59" s="20"/>
      <c r="E59" s="156">
        <v>4740</v>
      </c>
      <c r="F59" s="21" t="s">
        <v>264</v>
      </c>
      <c r="G59" s="26"/>
      <c r="H59" s="26">
        <v>1024</v>
      </c>
      <c r="I59" s="26"/>
    </row>
    <row r="60" spans="2:9" ht="12.75">
      <c r="B60" s="18"/>
      <c r="C60" s="16">
        <v>852</v>
      </c>
      <c r="D60" s="15"/>
      <c r="E60" s="16"/>
      <c r="F60" s="15" t="s">
        <v>118</v>
      </c>
      <c r="G60" s="24">
        <f>SUM(G61,G74,G78,G81,G84,G87,G102,G105)</f>
        <v>11117282</v>
      </c>
      <c r="H60" s="24">
        <f>SUM(H61,H74,H78,H81,H84,H87,H102,H105)</f>
        <v>11117282</v>
      </c>
      <c r="I60" s="24">
        <f>I63+I64+I89</f>
        <v>78200</v>
      </c>
    </row>
    <row r="61" spans="2:9" ht="45.75" customHeight="1">
      <c r="B61" s="18"/>
      <c r="C61" s="156"/>
      <c r="D61" s="20">
        <v>85212</v>
      </c>
      <c r="E61" s="16"/>
      <c r="F61" s="21" t="s">
        <v>119</v>
      </c>
      <c r="G61" s="26">
        <f>SUM(G62:G73)</f>
        <v>7699400</v>
      </c>
      <c r="H61" s="26">
        <f>SUM(H62:H73)</f>
        <v>7699400</v>
      </c>
      <c r="I61" s="24"/>
    </row>
    <row r="62" spans="2:9" ht="69.75" customHeight="1">
      <c r="B62" s="18"/>
      <c r="C62" s="157"/>
      <c r="D62" s="100"/>
      <c r="E62" s="156">
        <v>2010</v>
      </c>
      <c r="F62" s="21" t="s">
        <v>17</v>
      </c>
      <c r="G62" s="26">
        <v>7699400</v>
      </c>
      <c r="H62" s="24"/>
      <c r="I62" s="24"/>
    </row>
    <row r="63" spans="2:9" ht="12.75" customHeight="1">
      <c r="B63" s="18"/>
      <c r="C63" s="16"/>
      <c r="D63" s="15"/>
      <c r="E63" s="174" t="s">
        <v>479</v>
      </c>
      <c r="F63" s="21" t="s">
        <v>53</v>
      </c>
      <c r="G63" s="26"/>
      <c r="H63" s="24"/>
      <c r="I63" s="162">
        <v>10000</v>
      </c>
    </row>
    <row r="64" spans="2:9" ht="34.5" customHeight="1">
      <c r="B64" s="18"/>
      <c r="C64" s="16"/>
      <c r="D64" s="15"/>
      <c r="E64" s="174" t="s">
        <v>54</v>
      </c>
      <c r="F64" s="21" t="s">
        <v>55</v>
      </c>
      <c r="G64" s="26"/>
      <c r="H64" s="24"/>
      <c r="I64" s="162">
        <v>67000</v>
      </c>
    </row>
    <row r="65" spans="2:9" ht="12.75">
      <c r="B65" s="18"/>
      <c r="C65" s="16"/>
      <c r="D65" s="15"/>
      <c r="E65" s="156">
        <v>3110</v>
      </c>
      <c r="F65" s="20" t="s">
        <v>121</v>
      </c>
      <c r="G65" s="24"/>
      <c r="H65" s="26">
        <v>7475146</v>
      </c>
      <c r="I65" s="24"/>
    </row>
    <row r="66" spans="2:9" ht="25.5" customHeight="1">
      <c r="B66" s="18"/>
      <c r="C66" s="16"/>
      <c r="D66" s="15"/>
      <c r="E66" s="156">
        <v>4010</v>
      </c>
      <c r="F66" s="21" t="s">
        <v>112</v>
      </c>
      <c r="G66" s="24"/>
      <c r="H66" s="26">
        <v>143376</v>
      </c>
      <c r="I66" s="24"/>
    </row>
    <row r="67" spans="2:9" ht="12.75">
      <c r="B67" s="18"/>
      <c r="C67" s="16"/>
      <c r="D67" s="15"/>
      <c r="E67" s="156">
        <v>4040</v>
      </c>
      <c r="F67" s="21" t="s">
        <v>113</v>
      </c>
      <c r="G67" s="24"/>
      <c r="H67" s="26">
        <v>11832</v>
      </c>
      <c r="I67" s="24"/>
    </row>
    <row r="68" spans="2:9" ht="12.75" customHeight="1">
      <c r="B68" s="18"/>
      <c r="C68" s="16"/>
      <c r="D68" s="15"/>
      <c r="E68" s="156">
        <v>4110</v>
      </c>
      <c r="F68" s="21" t="s">
        <v>114</v>
      </c>
      <c r="G68" s="24"/>
      <c r="H68" s="26">
        <v>23576</v>
      </c>
      <c r="I68" s="24"/>
    </row>
    <row r="69" spans="2:9" ht="12.75">
      <c r="B69" s="18"/>
      <c r="C69" s="16"/>
      <c r="D69" s="15"/>
      <c r="E69" s="156">
        <v>4120</v>
      </c>
      <c r="F69" s="20" t="s">
        <v>115</v>
      </c>
      <c r="G69" s="24"/>
      <c r="H69" s="26">
        <v>3801</v>
      </c>
      <c r="I69" s="24"/>
    </row>
    <row r="70" spans="2:9" ht="12.75">
      <c r="B70" s="18"/>
      <c r="C70" s="16"/>
      <c r="D70" s="15"/>
      <c r="E70" s="156">
        <v>4300</v>
      </c>
      <c r="F70" s="20" t="s">
        <v>123</v>
      </c>
      <c r="G70" s="24"/>
      <c r="H70" s="26">
        <v>34074</v>
      </c>
      <c r="I70" s="24"/>
    </row>
    <row r="71" spans="2:9" ht="22.5">
      <c r="B71" s="18"/>
      <c r="C71" s="16"/>
      <c r="D71" s="15"/>
      <c r="E71" s="156">
        <v>4610</v>
      </c>
      <c r="F71" s="21" t="s">
        <v>47</v>
      </c>
      <c r="G71" s="24"/>
      <c r="H71" s="26">
        <v>1000</v>
      </c>
      <c r="I71" s="24"/>
    </row>
    <row r="72" spans="2:9" ht="33.75">
      <c r="B72" s="18"/>
      <c r="C72" s="16"/>
      <c r="D72" s="15"/>
      <c r="E72" s="156">
        <v>4740</v>
      </c>
      <c r="F72" s="165" t="s">
        <v>264</v>
      </c>
      <c r="G72" s="24"/>
      <c r="H72" s="26">
        <v>895</v>
      </c>
      <c r="I72" s="24"/>
    </row>
    <row r="73" spans="2:9" ht="24.75" customHeight="1">
      <c r="B73" s="18"/>
      <c r="C73" s="16"/>
      <c r="D73" s="15"/>
      <c r="E73" s="156">
        <v>4750</v>
      </c>
      <c r="F73" s="21" t="s">
        <v>127</v>
      </c>
      <c r="G73" s="24"/>
      <c r="H73" s="26">
        <v>5700</v>
      </c>
      <c r="I73" s="24"/>
    </row>
    <row r="74" spans="2:9" ht="56.25">
      <c r="B74" s="19"/>
      <c r="C74" s="156"/>
      <c r="D74" s="20">
        <v>85213</v>
      </c>
      <c r="E74" s="156"/>
      <c r="F74" s="21" t="s">
        <v>128</v>
      </c>
      <c r="G74" s="26">
        <f>SUM(G75:G77)</f>
        <v>37500</v>
      </c>
      <c r="H74" s="26">
        <f>SUM(H75:H77)</f>
        <v>37500</v>
      </c>
      <c r="I74" s="26"/>
    </row>
    <row r="75" spans="2:9" ht="67.5">
      <c r="B75" s="19"/>
      <c r="C75" s="156"/>
      <c r="D75" s="20"/>
      <c r="E75" s="156">
        <v>2010</v>
      </c>
      <c r="F75" s="21" t="s">
        <v>111</v>
      </c>
      <c r="G75" s="26">
        <v>7900</v>
      </c>
      <c r="H75" s="26"/>
      <c r="I75" s="26"/>
    </row>
    <row r="76" spans="2:9" ht="45">
      <c r="B76" s="19"/>
      <c r="C76" s="156"/>
      <c r="D76" s="20"/>
      <c r="E76" s="156">
        <v>2030</v>
      </c>
      <c r="F76" s="21" t="s">
        <v>18</v>
      </c>
      <c r="G76" s="26">
        <v>29600</v>
      </c>
      <c r="H76" s="26"/>
      <c r="I76" s="26"/>
    </row>
    <row r="77" spans="2:9" ht="12.75" customHeight="1">
      <c r="B77" s="19"/>
      <c r="C77" s="156"/>
      <c r="D77" s="20"/>
      <c r="E77" s="156">
        <v>4130</v>
      </c>
      <c r="F77" s="21" t="s">
        <v>129</v>
      </c>
      <c r="G77" s="26"/>
      <c r="H77" s="26">
        <v>37500</v>
      </c>
      <c r="I77" s="26"/>
    </row>
    <row r="78" spans="2:9" ht="33.75">
      <c r="B78" s="19"/>
      <c r="C78" s="156"/>
      <c r="D78" s="20">
        <v>85214</v>
      </c>
      <c r="E78" s="156"/>
      <c r="F78" s="21" t="s">
        <v>130</v>
      </c>
      <c r="G78" s="26">
        <f>SUM(G79:G80)</f>
        <v>217700</v>
      </c>
      <c r="H78" s="26">
        <f>SUM(H79:H80)</f>
        <v>217700</v>
      </c>
      <c r="I78" s="26"/>
    </row>
    <row r="79" spans="2:9" ht="45.75" customHeight="1">
      <c r="B79" s="19"/>
      <c r="C79" s="156"/>
      <c r="D79" s="20"/>
      <c r="E79" s="156">
        <v>2030</v>
      </c>
      <c r="F79" s="21" t="s">
        <v>18</v>
      </c>
      <c r="G79" s="26">
        <v>217700</v>
      </c>
      <c r="H79" s="26"/>
      <c r="I79" s="26"/>
    </row>
    <row r="80" spans="2:9" ht="12.75">
      <c r="B80" s="19"/>
      <c r="C80" s="156"/>
      <c r="D80" s="20"/>
      <c r="E80" s="156">
        <v>3110</v>
      </c>
      <c r="F80" s="21" t="s">
        <v>121</v>
      </c>
      <c r="G80" s="26"/>
      <c r="H80" s="26">
        <v>217700</v>
      </c>
      <c r="I80" s="26"/>
    </row>
    <row r="81" spans="2:9" ht="12.75">
      <c r="B81" s="19"/>
      <c r="C81" s="156"/>
      <c r="D81" s="20">
        <v>85216</v>
      </c>
      <c r="E81" s="156"/>
      <c r="F81" s="21" t="s">
        <v>348</v>
      </c>
      <c r="G81" s="26">
        <f>SUM(G82)</f>
        <v>350100</v>
      </c>
      <c r="H81" s="26">
        <f>SUM(H83)</f>
        <v>350100</v>
      </c>
      <c r="I81" s="26"/>
    </row>
    <row r="82" spans="2:9" ht="45">
      <c r="B82" s="19"/>
      <c r="C82" s="156"/>
      <c r="D82" s="20"/>
      <c r="E82" s="156">
        <v>2030</v>
      </c>
      <c r="F82" s="21" t="s">
        <v>19</v>
      </c>
      <c r="G82" s="26">
        <v>350100</v>
      </c>
      <c r="H82" s="26"/>
      <c r="I82" s="26"/>
    </row>
    <row r="83" spans="2:9" ht="12.75">
      <c r="B83" s="19"/>
      <c r="C83" s="156"/>
      <c r="D83" s="20"/>
      <c r="E83" s="156">
        <v>3110</v>
      </c>
      <c r="F83" s="21" t="s">
        <v>121</v>
      </c>
      <c r="G83" s="26"/>
      <c r="H83" s="26">
        <v>350100</v>
      </c>
      <c r="I83" s="26"/>
    </row>
    <row r="84" spans="2:9" ht="12.75">
      <c r="B84" s="19"/>
      <c r="C84" s="156"/>
      <c r="D84" s="20">
        <v>85219</v>
      </c>
      <c r="E84" s="156"/>
      <c r="F84" s="21" t="s">
        <v>131</v>
      </c>
      <c r="G84" s="26">
        <f>SUM(G85:G86)</f>
        <v>418600</v>
      </c>
      <c r="H84" s="26">
        <f>SUM(H85:H86)</f>
        <v>418600</v>
      </c>
      <c r="I84" s="26"/>
    </row>
    <row r="85" spans="2:9" ht="45.75" customHeight="1">
      <c r="B85" s="19"/>
      <c r="C85" s="156"/>
      <c r="D85" s="20"/>
      <c r="E85" s="156">
        <v>2030</v>
      </c>
      <c r="F85" s="21" t="s">
        <v>19</v>
      </c>
      <c r="G85" s="26">
        <v>418600</v>
      </c>
      <c r="H85" s="26"/>
      <c r="I85" s="26"/>
    </row>
    <row r="86" spans="2:9" ht="24" customHeight="1">
      <c r="B86" s="19"/>
      <c r="C86" s="156"/>
      <c r="D86" s="20"/>
      <c r="E86" s="156">
        <v>4010</v>
      </c>
      <c r="F86" s="21" t="s">
        <v>112</v>
      </c>
      <c r="G86" s="26"/>
      <c r="H86" s="26">
        <v>418600</v>
      </c>
      <c r="I86" s="26"/>
    </row>
    <row r="87" spans="2:9" ht="22.5">
      <c r="B87" s="19"/>
      <c r="C87" s="156"/>
      <c r="D87" s="20">
        <v>85228</v>
      </c>
      <c r="E87" s="156"/>
      <c r="F87" s="21" t="s">
        <v>132</v>
      </c>
      <c r="G87" s="26">
        <f>SUM(G88:G101)</f>
        <v>65800</v>
      </c>
      <c r="H87" s="26">
        <f>SUM(H88:H101)</f>
        <v>65800</v>
      </c>
      <c r="I87" s="26">
        <f>SUM(I89)</f>
        <v>1200</v>
      </c>
    </row>
    <row r="88" spans="2:9" ht="67.5">
      <c r="B88" s="19"/>
      <c r="C88" s="156"/>
      <c r="D88" s="20"/>
      <c r="E88" s="156">
        <v>2010</v>
      </c>
      <c r="F88" s="21" t="s">
        <v>17</v>
      </c>
      <c r="G88" s="26">
        <v>65800</v>
      </c>
      <c r="H88" s="26"/>
      <c r="I88" s="26"/>
    </row>
    <row r="89" spans="2:9" ht="15.75" customHeight="1">
      <c r="B89" s="19"/>
      <c r="C89" s="156"/>
      <c r="D89" s="20"/>
      <c r="E89" s="174" t="s">
        <v>495</v>
      </c>
      <c r="F89" s="21" t="s">
        <v>56</v>
      </c>
      <c r="G89" s="26"/>
      <c r="H89" s="26"/>
      <c r="I89" s="26">
        <v>1200</v>
      </c>
    </row>
    <row r="90" spans="2:9" ht="22.5">
      <c r="B90" s="19"/>
      <c r="C90" s="156"/>
      <c r="D90" s="20"/>
      <c r="E90" s="156">
        <v>3020</v>
      </c>
      <c r="F90" s="21" t="s">
        <v>120</v>
      </c>
      <c r="G90" s="26"/>
      <c r="H90" s="26">
        <v>200</v>
      </c>
      <c r="I90" s="26"/>
    </row>
    <row r="91" spans="2:9" ht="22.5">
      <c r="B91" s="19"/>
      <c r="C91" s="156"/>
      <c r="D91" s="20"/>
      <c r="E91" s="156">
        <v>4010</v>
      </c>
      <c r="F91" s="21" t="s">
        <v>112</v>
      </c>
      <c r="G91" s="26"/>
      <c r="H91" s="26">
        <v>29813</v>
      </c>
      <c r="I91" s="26"/>
    </row>
    <row r="92" spans="2:9" ht="12.75">
      <c r="B92" s="19"/>
      <c r="C92" s="156"/>
      <c r="D92" s="20"/>
      <c r="E92" s="156">
        <v>4040</v>
      </c>
      <c r="F92" s="21" t="s">
        <v>113</v>
      </c>
      <c r="G92" s="26"/>
      <c r="H92" s="26">
        <v>2048</v>
      </c>
      <c r="I92" s="26"/>
    </row>
    <row r="93" spans="2:9" ht="12.75" customHeight="1">
      <c r="B93" s="19"/>
      <c r="C93" s="156"/>
      <c r="D93" s="20"/>
      <c r="E93" s="156">
        <v>4110</v>
      </c>
      <c r="F93" s="21" t="s">
        <v>114</v>
      </c>
      <c r="G93" s="26"/>
      <c r="H93" s="26">
        <v>8239</v>
      </c>
      <c r="I93" s="26"/>
    </row>
    <row r="94" spans="2:9" ht="12.75">
      <c r="B94" s="19"/>
      <c r="C94" s="156"/>
      <c r="D94" s="20"/>
      <c r="E94" s="156">
        <v>4120</v>
      </c>
      <c r="F94" s="21" t="s">
        <v>115</v>
      </c>
      <c r="G94" s="26"/>
      <c r="H94" s="26">
        <v>1320</v>
      </c>
      <c r="I94" s="26"/>
    </row>
    <row r="95" spans="2:9" ht="12.75">
      <c r="B95" s="19"/>
      <c r="C95" s="156"/>
      <c r="D95" s="20"/>
      <c r="E95" s="156">
        <v>4170</v>
      </c>
      <c r="F95" s="21" t="s">
        <v>116</v>
      </c>
      <c r="G95" s="26"/>
      <c r="H95" s="26">
        <v>22000</v>
      </c>
      <c r="I95" s="26"/>
    </row>
    <row r="96" spans="2:9" ht="12.75">
      <c r="B96" s="19"/>
      <c r="C96" s="156"/>
      <c r="D96" s="20"/>
      <c r="E96" s="156">
        <v>4210</v>
      </c>
      <c r="F96" s="21" t="s">
        <v>117</v>
      </c>
      <c r="G96" s="26"/>
      <c r="H96" s="26">
        <v>82</v>
      </c>
      <c r="I96" s="26"/>
    </row>
    <row r="97" spans="2:9" ht="12" customHeight="1">
      <c r="B97" s="19"/>
      <c r="C97" s="156"/>
      <c r="D97" s="20"/>
      <c r="E97" s="156">
        <v>4280</v>
      </c>
      <c r="F97" s="21" t="s">
        <v>122</v>
      </c>
      <c r="G97" s="26"/>
      <c r="H97" s="26">
        <v>50</v>
      </c>
      <c r="I97" s="26"/>
    </row>
    <row r="98" spans="2:9" ht="35.25" customHeight="1">
      <c r="B98" s="19"/>
      <c r="C98" s="156"/>
      <c r="D98" s="20"/>
      <c r="E98" s="156">
        <v>4370</v>
      </c>
      <c r="F98" s="21" t="s">
        <v>124</v>
      </c>
      <c r="G98" s="22"/>
      <c r="H98" s="26">
        <v>100</v>
      </c>
      <c r="I98" s="26"/>
    </row>
    <row r="99" spans="2:9" ht="12.75">
      <c r="B99" s="19"/>
      <c r="C99" s="156"/>
      <c r="D99" s="20"/>
      <c r="E99" s="156">
        <v>4410</v>
      </c>
      <c r="F99" s="21" t="s">
        <v>125</v>
      </c>
      <c r="G99" s="22"/>
      <c r="H99" s="22">
        <v>500</v>
      </c>
      <c r="I99" s="26"/>
    </row>
    <row r="100" spans="2:9" ht="24.75" customHeight="1">
      <c r="B100" s="19"/>
      <c r="C100" s="156"/>
      <c r="D100" s="20"/>
      <c r="E100" s="156">
        <v>4440</v>
      </c>
      <c r="F100" s="21" t="s">
        <v>133</v>
      </c>
      <c r="G100" s="22"/>
      <c r="H100" s="26">
        <v>1048</v>
      </c>
      <c r="I100" s="26"/>
    </row>
    <row r="101" spans="2:9" ht="34.5" customHeight="1">
      <c r="B101" s="19"/>
      <c r="C101" s="156"/>
      <c r="D101" s="20"/>
      <c r="E101" s="156">
        <v>4700</v>
      </c>
      <c r="F101" s="21" t="s">
        <v>126</v>
      </c>
      <c r="G101" s="22"/>
      <c r="H101" s="26">
        <v>400</v>
      </c>
      <c r="I101" s="26"/>
    </row>
    <row r="102" spans="2:9" ht="24.75" customHeight="1">
      <c r="B102" s="19"/>
      <c r="C102" s="156"/>
      <c r="D102" s="20">
        <v>85278</v>
      </c>
      <c r="E102" s="156"/>
      <c r="F102" s="21" t="s">
        <v>45</v>
      </c>
      <c r="G102" s="323">
        <f>SUM(G103)</f>
        <v>2100000</v>
      </c>
      <c r="H102" s="323">
        <f>SUM(H104)</f>
        <v>2100000</v>
      </c>
      <c r="I102" s="26"/>
    </row>
    <row r="103" spans="2:9" ht="72.75" customHeight="1">
      <c r="B103" s="19"/>
      <c r="C103" s="156"/>
      <c r="D103" s="20"/>
      <c r="E103" s="156">
        <v>2010</v>
      </c>
      <c r="F103" s="21" t="s">
        <v>111</v>
      </c>
      <c r="G103" s="323">
        <v>2100000</v>
      </c>
      <c r="H103" s="323"/>
      <c r="I103" s="26"/>
    </row>
    <row r="104" spans="2:9" ht="16.5" customHeight="1">
      <c r="B104" s="19"/>
      <c r="C104" s="156"/>
      <c r="D104" s="20"/>
      <c r="E104" s="156">
        <v>3110</v>
      </c>
      <c r="F104" s="21" t="s">
        <v>121</v>
      </c>
      <c r="G104" s="323"/>
      <c r="H104" s="323">
        <v>2100000</v>
      </c>
      <c r="I104" s="26"/>
    </row>
    <row r="105" spans="2:9" ht="13.5" customHeight="1">
      <c r="B105" s="19"/>
      <c r="C105" s="156"/>
      <c r="D105" s="20">
        <v>85295</v>
      </c>
      <c r="E105" s="156"/>
      <c r="F105" s="21" t="s">
        <v>134</v>
      </c>
      <c r="G105" s="323">
        <f>SUM(G106)</f>
        <v>228182</v>
      </c>
      <c r="H105" s="323">
        <f>SUM(H107:H108)</f>
        <v>228182</v>
      </c>
      <c r="I105" s="26"/>
    </row>
    <row r="106" spans="2:9" ht="45.75" customHeight="1">
      <c r="B106" s="19"/>
      <c r="C106" s="156"/>
      <c r="D106" s="20"/>
      <c r="E106" s="156">
        <v>2030</v>
      </c>
      <c r="F106" s="21" t="s">
        <v>19</v>
      </c>
      <c r="G106" s="323">
        <v>228182</v>
      </c>
      <c r="H106" s="323"/>
      <c r="I106" s="26"/>
    </row>
    <row r="107" spans="2:9" ht="15" customHeight="1">
      <c r="B107" s="19"/>
      <c r="C107" s="156"/>
      <c r="D107" s="20"/>
      <c r="E107" s="156">
        <v>3110</v>
      </c>
      <c r="F107" s="21" t="s">
        <v>121</v>
      </c>
      <c r="G107" s="22"/>
      <c r="H107" s="26">
        <v>197512</v>
      </c>
      <c r="I107" s="26"/>
    </row>
    <row r="108" spans="2:9" ht="15" customHeight="1">
      <c r="B108" s="19"/>
      <c r="C108" s="156"/>
      <c r="D108" s="20"/>
      <c r="E108" s="156">
        <v>4210</v>
      </c>
      <c r="F108" s="21" t="s">
        <v>117</v>
      </c>
      <c r="G108" s="22"/>
      <c r="H108" s="26">
        <v>30670</v>
      </c>
      <c r="I108" s="26"/>
    </row>
    <row r="109" spans="2:9" ht="23.25" customHeight="1">
      <c r="B109" s="19"/>
      <c r="C109" s="158">
        <v>854</v>
      </c>
      <c r="D109" s="49"/>
      <c r="E109" s="158"/>
      <c r="F109" s="50" t="s">
        <v>297</v>
      </c>
      <c r="G109" s="323">
        <f>SUM(G110)</f>
        <v>69370</v>
      </c>
      <c r="H109" s="323">
        <f>SUM(H110)</f>
        <v>69370</v>
      </c>
      <c r="I109" s="26"/>
    </row>
    <row r="110" spans="2:9" ht="15" customHeight="1">
      <c r="B110" s="19"/>
      <c r="C110" s="156"/>
      <c r="D110" s="20">
        <v>85415</v>
      </c>
      <c r="E110" s="156"/>
      <c r="F110" s="21" t="s">
        <v>422</v>
      </c>
      <c r="G110" s="323">
        <f>SUM(G111)</f>
        <v>69370</v>
      </c>
      <c r="H110" s="323">
        <f>SUM(H112)</f>
        <v>69370</v>
      </c>
      <c r="I110" s="26"/>
    </row>
    <row r="111" spans="2:9" ht="48" customHeight="1">
      <c r="B111" s="19"/>
      <c r="C111" s="156"/>
      <c r="D111" s="20"/>
      <c r="E111" s="156">
        <v>2030</v>
      </c>
      <c r="F111" s="21" t="s">
        <v>19</v>
      </c>
      <c r="G111" s="323">
        <v>69370</v>
      </c>
      <c r="H111" s="323"/>
      <c r="I111" s="26"/>
    </row>
    <row r="112" spans="2:9" ht="15" customHeight="1">
      <c r="B112" s="19"/>
      <c r="C112" s="156"/>
      <c r="D112" s="20"/>
      <c r="E112" s="156">
        <v>3240</v>
      </c>
      <c r="F112" s="21" t="s">
        <v>42</v>
      </c>
      <c r="G112" s="323"/>
      <c r="H112" s="323">
        <v>69370</v>
      </c>
      <c r="I112" s="26"/>
    </row>
    <row r="113" spans="2:9" ht="18.75" customHeight="1">
      <c r="B113" s="18"/>
      <c r="C113" s="155" t="s">
        <v>135</v>
      </c>
      <c r="D113" s="18"/>
      <c r="E113" s="155"/>
      <c r="F113" s="15"/>
      <c r="G113" s="332">
        <f>SUM(G11,G16,G25,G44,G49,G53,G60,G109)</f>
        <v>12118167.54</v>
      </c>
      <c r="H113" s="332">
        <f>SUM(H11,H16,H25,H44,H49,H53,H60,H109)</f>
        <v>12118167.54</v>
      </c>
      <c r="I113" s="24">
        <f>SUM(I16,I25,I53,I60)</f>
        <v>80500</v>
      </c>
    </row>
    <row r="114" spans="2:9" ht="12.75" customHeight="1">
      <c r="B114" s="13"/>
      <c r="C114" s="151"/>
      <c r="D114" s="13"/>
      <c r="E114" s="151"/>
      <c r="F114" s="13"/>
      <c r="G114" s="163"/>
      <c r="H114" s="163"/>
      <c r="I114" s="163"/>
    </row>
    <row r="115" spans="2:9" ht="11.25" customHeight="1">
      <c r="B115" s="13"/>
      <c r="C115" s="151"/>
      <c r="D115" s="13"/>
      <c r="E115" s="151"/>
      <c r="F115" s="13"/>
      <c r="G115" s="163"/>
      <c r="H115" s="163"/>
      <c r="I115" s="163"/>
    </row>
    <row r="116" spans="2:9" ht="12.75" customHeight="1">
      <c r="B116" s="13"/>
      <c r="C116" s="151"/>
      <c r="D116" s="13"/>
      <c r="E116" s="151"/>
      <c r="F116" s="13"/>
      <c r="G116" s="163"/>
      <c r="H116" s="163"/>
      <c r="I116" s="163"/>
    </row>
    <row r="117" spans="2:9" ht="12.75" customHeight="1">
      <c r="B117" s="13"/>
      <c r="C117" s="151"/>
      <c r="D117" s="13"/>
      <c r="E117" s="151"/>
      <c r="F117" s="13"/>
      <c r="G117" s="163"/>
      <c r="H117" s="163"/>
      <c r="I117" s="163"/>
    </row>
    <row r="118" spans="2:9" ht="12.75">
      <c r="B118" s="13"/>
      <c r="C118" s="151"/>
      <c r="D118" s="13"/>
      <c r="E118" s="151"/>
      <c r="F118" s="13"/>
      <c r="G118" s="163"/>
      <c r="H118" s="163"/>
      <c r="I118" s="163"/>
    </row>
    <row r="120" spans="7:8" ht="12.75">
      <c r="G120" s="389"/>
      <c r="H120" s="389"/>
    </row>
  </sheetData>
  <sheetProtection/>
  <mergeCells count="2">
    <mergeCell ref="B7:I8"/>
    <mergeCell ref="G120:H12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1" r:id="rId1"/>
  <rowBreaks count="1" manualBreakCount="1">
    <brk id="7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H31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4.00390625" style="33" customWidth="1"/>
    <col min="2" max="2" width="6.28125" style="33" customWidth="1"/>
    <col min="3" max="3" width="8.7109375" style="33" customWidth="1"/>
    <col min="4" max="4" width="7.00390625" style="33" customWidth="1"/>
    <col min="5" max="5" width="28.421875" style="0" customWidth="1"/>
    <col min="6" max="6" width="18.00390625" style="0" customWidth="1"/>
    <col min="7" max="7" width="16.57421875" style="0" customWidth="1"/>
    <col min="8" max="8" width="8.140625" style="0" customWidth="1"/>
  </cols>
  <sheetData>
    <row r="2" spans="5:8" ht="12.75">
      <c r="E2" s="12" t="s">
        <v>371</v>
      </c>
      <c r="G2" s="12"/>
      <c r="H2" s="12"/>
    </row>
    <row r="3" spans="5:8" ht="12.75">
      <c r="E3" s="12" t="s">
        <v>20</v>
      </c>
      <c r="G3" s="12"/>
      <c r="H3" s="12"/>
    </row>
    <row r="4" spans="5:8" ht="12.75">
      <c r="E4" s="12" t="s">
        <v>287</v>
      </c>
      <c r="G4" s="12"/>
      <c r="H4" s="12"/>
    </row>
    <row r="5" spans="5:8" ht="12.75">
      <c r="E5" s="12" t="s">
        <v>26</v>
      </c>
      <c r="F5" s="133"/>
      <c r="G5" s="12"/>
      <c r="H5" s="12"/>
    </row>
    <row r="7" spans="1:8" ht="27.75" customHeight="1">
      <c r="A7" s="453" t="s">
        <v>136</v>
      </c>
      <c r="B7" s="454"/>
      <c r="C7" s="454"/>
      <c r="D7" s="454"/>
      <c r="E7" s="454"/>
      <c r="F7" s="454"/>
      <c r="G7" s="454"/>
      <c r="H7" s="213"/>
    </row>
    <row r="8" spans="1:8" ht="12.75">
      <c r="A8" s="452"/>
      <c r="B8" s="451"/>
      <c r="C8" s="451"/>
      <c r="D8" s="451"/>
      <c r="E8" s="451"/>
      <c r="F8" s="451"/>
      <c r="G8" s="451"/>
      <c r="H8" s="451"/>
    </row>
    <row r="10" spans="1:7" s="81" customFormat="1" ht="25.5">
      <c r="A10" s="169" t="s">
        <v>101</v>
      </c>
      <c r="B10" s="169" t="s">
        <v>102</v>
      </c>
      <c r="C10" s="169" t="s">
        <v>103</v>
      </c>
      <c r="D10" s="169" t="s">
        <v>104</v>
      </c>
      <c r="E10" s="169" t="s">
        <v>105</v>
      </c>
      <c r="F10" s="170" t="s">
        <v>106</v>
      </c>
      <c r="G10" s="170" t="s">
        <v>107</v>
      </c>
    </row>
    <row r="11" spans="1:7" ht="12.75">
      <c r="A11" s="155" t="s">
        <v>97</v>
      </c>
      <c r="B11" s="16">
        <v>600</v>
      </c>
      <c r="C11" s="16"/>
      <c r="D11" s="16"/>
      <c r="E11" s="18" t="s">
        <v>137</v>
      </c>
      <c r="F11" s="27">
        <f>F12</f>
        <v>684000</v>
      </c>
      <c r="G11" s="27">
        <f>SUM(G12)</f>
        <v>30000</v>
      </c>
    </row>
    <row r="12" spans="1:7" ht="12.75">
      <c r="A12" s="155"/>
      <c r="B12" s="156">
        <v>600</v>
      </c>
      <c r="C12" s="156">
        <v>60014</v>
      </c>
      <c r="D12" s="156"/>
      <c r="E12" s="18" t="s">
        <v>138</v>
      </c>
      <c r="F12" s="28">
        <f>F13</f>
        <v>684000</v>
      </c>
      <c r="G12" s="28">
        <f>SUM(G14)</f>
        <v>30000</v>
      </c>
    </row>
    <row r="13" spans="1:7" ht="56.25" customHeight="1">
      <c r="A13" s="155"/>
      <c r="B13" s="156">
        <v>600</v>
      </c>
      <c r="C13" s="156">
        <v>60014</v>
      </c>
      <c r="D13" s="156">
        <v>2320</v>
      </c>
      <c r="E13" s="23" t="s">
        <v>139</v>
      </c>
      <c r="F13" s="28">
        <v>684000</v>
      </c>
      <c r="G13" s="28"/>
    </row>
    <row r="14" spans="1:7" ht="13.5" customHeight="1">
      <c r="A14" s="155"/>
      <c r="B14" s="156"/>
      <c r="C14" s="156"/>
      <c r="D14" s="156">
        <v>4300</v>
      </c>
      <c r="E14" s="19" t="s">
        <v>123</v>
      </c>
      <c r="F14" s="28"/>
      <c r="G14" s="28">
        <v>30000</v>
      </c>
    </row>
    <row r="15" spans="1:7" ht="18.75" customHeight="1">
      <c r="A15" s="155" t="s">
        <v>79</v>
      </c>
      <c r="B15" s="153">
        <v>710</v>
      </c>
      <c r="C15" s="153"/>
      <c r="D15" s="153"/>
      <c r="E15" s="325" t="s">
        <v>396</v>
      </c>
      <c r="F15" s="116">
        <f>SUM(F16)</f>
        <v>13077</v>
      </c>
      <c r="G15" s="116">
        <f>SUM(G16)</f>
        <v>13077</v>
      </c>
    </row>
    <row r="16" spans="1:7" ht="23.25" customHeight="1">
      <c r="A16" s="155"/>
      <c r="B16" s="326">
        <v>710</v>
      </c>
      <c r="C16" s="326">
        <v>71013</v>
      </c>
      <c r="D16" s="326"/>
      <c r="E16" s="327" t="s">
        <v>60</v>
      </c>
      <c r="F16" s="28">
        <f>SUM(F17)</f>
        <v>13077</v>
      </c>
      <c r="G16" s="28">
        <f>SUM(G18)</f>
        <v>13077</v>
      </c>
    </row>
    <row r="17" spans="1:7" ht="60" customHeight="1">
      <c r="A17" s="155"/>
      <c r="B17" s="156">
        <v>710</v>
      </c>
      <c r="C17" s="156">
        <v>71013</v>
      </c>
      <c r="D17" s="156">
        <v>2320</v>
      </c>
      <c r="E17" s="23" t="s">
        <v>139</v>
      </c>
      <c r="F17" s="28">
        <v>13077</v>
      </c>
      <c r="G17" s="28"/>
    </row>
    <row r="18" spans="1:7" ht="13.5" customHeight="1">
      <c r="A18" s="155"/>
      <c r="B18" s="156"/>
      <c r="C18" s="156"/>
      <c r="D18" s="156">
        <v>4300</v>
      </c>
      <c r="E18" s="19" t="s">
        <v>123</v>
      </c>
      <c r="F18" s="28"/>
      <c r="G18" s="28">
        <v>13077</v>
      </c>
    </row>
    <row r="19" spans="1:7" ht="22.5">
      <c r="A19" s="16" t="s">
        <v>79</v>
      </c>
      <c r="B19" s="16">
        <v>900</v>
      </c>
      <c r="C19" s="16"/>
      <c r="D19" s="16"/>
      <c r="E19" s="30" t="s">
        <v>27</v>
      </c>
      <c r="F19" s="18"/>
      <c r="G19" s="27">
        <f>SUM(G20,G22)</f>
        <v>654000</v>
      </c>
    </row>
    <row r="20" spans="1:7" ht="12.75">
      <c r="A20" s="167"/>
      <c r="B20" s="156">
        <v>900</v>
      </c>
      <c r="C20" s="156">
        <v>90003</v>
      </c>
      <c r="D20" s="156"/>
      <c r="E20" s="19" t="s">
        <v>141</v>
      </c>
      <c r="F20" s="19"/>
      <c r="G20" s="28">
        <f>SUM(G21)</f>
        <v>594000</v>
      </c>
    </row>
    <row r="21" spans="1:7" ht="12.75">
      <c r="A21" s="167"/>
      <c r="B21" s="156"/>
      <c r="C21" s="156"/>
      <c r="D21" s="156">
        <v>4300</v>
      </c>
      <c r="E21" s="19" t="s">
        <v>123</v>
      </c>
      <c r="F21" s="19"/>
      <c r="G21" s="28">
        <v>594000</v>
      </c>
    </row>
    <row r="22" spans="1:7" ht="12.75">
      <c r="A22" s="167"/>
      <c r="B22" s="156">
        <v>900</v>
      </c>
      <c r="C22" s="156">
        <v>90004</v>
      </c>
      <c r="D22" s="156"/>
      <c r="E22" s="19" t="s">
        <v>49</v>
      </c>
      <c r="F22" s="19"/>
      <c r="G22" s="28">
        <f>SUM(G23)</f>
        <v>60000</v>
      </c>
    </row>
    <row r="23" spans="1:7" ht="12.75">
      <c r="A23" s="167"/>
      <c r="B23" s="156"/>
      <c r="C23" s="156"/>
      <c r="D23" s="156">
        <v>4300</v>
      </c>
      <c r="E23" s="19" t="s">
        <v>123</v>
      </c>
      <c r="F23" s="19"/>
      <c r="G23" s="28">
        <v>60000</v>
      </c>
    </row>
    <row r="24" spans="1:7" ht="12.75">
      <c r="A24" s="155"/>
      <c r="B24" s="16" t="s">
        <v>135</v>
      </c>
      <c r="C24" s="16"/>
      <c r="D24" s="16"/>
      <c r="E24" s="18"/>
      <c r="F24" s="27">
        <f>SUM(F11,F15,F19)</f>
        <v>697077</v>
      </c>
      <c r="G24" s="27">
        <f>SUM(G11,G15,G19)</f>
        <v>697077</v>
      </c>
    </row>
    <row r="25" spans="1:7" ht="12.75">
      <c r="A25" s="168"/>
      <c r="B25" s="166"/>
      <c r="C25" s="166"/>
      <c r="D25" s="166"/>
      <c r="E25" s="31"/>
      <c r="F25" s="32"/>
      <c r="G25" s="32"/>
    </row>
    <row r="26" spans="1:7" ht="12.75">
      <c r="A26" s="168"/>
      <c r="B26" s="166"/>
      <c r="C26" s="166"/>
      <c r="D26" s="166"/>
      <c r="E26" s="31"/>
      <c r="F26" s="32"/>
      <c r="G26" s="32"/>
    </row>
    <row r="28" spans="6:7" ht="12.75">
      <c r="F28" s="9" t="s">
        <v>95</v>
      </c>
      <c r="G28" s="9"/>
    </row>
    <row r="29" ht="24" customHeight="1"/>
    <row r="30" ht="12.75">
      <c r="F30" s="131" t="s">
        <v>282</v>
      </c>
    </row>
    <row r="31" spans="6:7" ht="12.75">
      <c r="F31" s="431" t="s">
        <v>163</v>
      </c>
      <c r="G31" s="431"/>
    </row>
  </sheetData>
  <sheetProtection/>
  <mergeCells count="3">
    <mergeCell ref="A8:H8"/>
    <mergeCell ref="F31:G31"/>
    <mergeCell ref="A7:G7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41"/>
  <sheetViews>
    <sheetView zoomScalePageLayoutView="0" workbookViewId="0" topLeftCell="A1">
      <selection activeCell="A106" sqref="A106:G131"/>
    </sheetView>
  </sheetViews>
  <sheetFormatPr defaultColWidth="9.140625" defaultRowHeight="12.75"/>
  <cols>
    <col min="6" max="6" width="11.421875" style="0" customWidth="1"/>
    <col min="8" max="8" width="11.421875" style="0" bestFit="1" customWidth="1"/>
  </cols>
  <sheetData>
    <row r="1" spans="6:9" ht="12.75">
      <c r="F1" s="12" t="s">
        <v>178</v>
      </c>
      <c r="G1" s="12"/>
      <c r="H1" s="12"/>
      <c r="I1" s="12"/>
    </row>
    <row r="2" spans="6:9" ht="12.75">
      <c r="F2" s="12" t="s">
        <v>554</v>
      </c>
      <c r="G2" s="12"/>
      <c r="H2" s="12"/>
      <c r="I2" s="12"/>
    </row>
    <row r="3" spans="6:9" ht="12.75">
      <c r="F3" s="12" t="s">
        <v>75</v>
      </c>
      <c r="G3" s="12"/>
      <c r="H3" s="12"/>
      <c r="I3" s="12"/>
    </row>
    <row r="4" spans="6:9" ht="12.75">
      <c r="F4" s="12" t="s">
        <v>559</v>
      </c>
      <c r="G4" s="12"/>
      <c r="H4" s="12"/>
      <c r="I4" s="12"/>
    </row>
    <row r="7" spans="1:9" ht="12.75">
      <c r="A7" s="13"/>
      <c r="B7" s="13"/>
      <c r="C7" s="53"/>
      <c r="D7" s="13"/>
      <c r="E7" s="13"/>
      <c r="F7" s="13"/>
      <c r="G7" s="54"/>
      <c r="H7" s="54"/>
      <c r="I7" s="13"/>
    </row>
    <row r="8" spans="1:9" ht="17.25" customHeight="1">
      <c r="A8" s="455" t="s">
        <v>349</v>
      </c>
      <c r="B8" s="454"/>
      <c r="C8" s="454"/>
      <c r="D8" s="454"/>
      <c r="E8" s="454"/>
      <c r="F8" s="454"/>
      <c r="G8" s="454"/>
      <c r="H8" s="454"/>
      <c r="I8" s="454"/>
    </row>
    <row r="9" spans="1:9" ht="12.75">
      <c r="A9" s="13"/>
      <c r="B9" s="13"/>
      <c r="C9" s="53"/>
      <c r="D9" s="13"/>
      <c r="E9" s="13"/>
      <c r="F9" s="13"/>
      <c r="G9" s="13"/>
      <c r="H9" s="13"/>
      <c r="I9" s="13"/>
    </row>
    <row r="10" spans="1:9" ht="12.75">
      <c r="A10" s="13"/>
      <c r="B10" s="13"/>
      <c r="C10" s="53"/>
      <c r="D10" s="13"/>
      <c r="E10" s="13"/>
      <c r="F10" s="13"/>
      <c r="G10" s="13"/>
      <c r="H10" s="13"/>
      <c r="I10" s="13"/>
    </row>
    <row r="11" spans="1:9" ht="12.75">
      <c r="A11" s="13" t="s">
        <v>28</v>
      </c>
      <c r="B11" s="13"/>
      <c r="C11" s="13"/>
      <c r="D11" s="13"/>
      <c r="E11" s="13" t="s">
        <v>179</v>
      </c>
      <c r="F11" s="55">
        <v>60234</v>
      </c>
      <c r="G11" s="13"/>
      <c r="H11" s="13"/>
      <c r="I11" s="13"/>
    </row>
    <row r="12" spans="1:9" ht="12.75">
      <c r="A12" s="13"/>
      <c r="B12" s="13"/>
      <c r="C12" s="13"/>
      <c r="D12" s="13"/>
      <c r="E12" s="13" t="s">
        <v>180</v>
      </c>
      <c r="F12" s="55">
        <v>32074</v>
      </c>
      <c r="G12" s="13"/>
      <c r="H12" s="13"/>
      <c r="I12" s="13"/>
    </row>
    <row r="13" spans="1:9" ht="12.75">
      <c r="A13" s="13"/>
      <c r="B13" s="13"/>
      <c r="C13" s="13"/>
      <c r="D13" s="13"/>
      <c r="E13" s="13" t="s">
        <v>181</v>
      </c>
      <c r="F13" s="55">
        <f>F11+F12</f>
        <v>92308</v>
      </c>
      <c r="G13" s="13"/>
      <c r="H13" s="13"/>
      <c r="I13" s="13"/>
    </row>
    <row r="14" spans="1:9" ht="12.75">
      <c r="A14" s="13"/>
      <c r="B14" s="13"/>
      <c r="C14" s="13"/>
      <c r="D14" s="13"/>
      <c r="E14" s="13"/>
      <c r="F14" s="55"/>
      <c r="G14" s="13"/>
      <c r="H14" s="13"/>
      <c r="I14" s="13"/>
    </row>
    <row r="15" spans="1:9" ht="12.75">
      <c r="A15" s="13" t="s">
        <v>29</v>
      </c>
      <c r="B15" s="13"/>
      <c r="C15" s="13"/>
      <c r="D15" s="13"/>
      <c r="E15" s="13" t="s">
        <v>179</v>
      </c>
      <c r="F15" s="55">
        <v>46090</v>
      </c>
      <c r="G15" s="13"/>
      <c r="H15" s="13"/>
      <c r="I15" s="13"/>
    </row>
    <row r="16" spans="1:9" ht="12.75">
      <c r="A16" s="13"/>
      <c r="B16" s="13"/>
      <c r="C16" s="13"/>
      <c r="D16" s="13"/>
      <c r="E16" s="13" t="s">
        <v>180</v>
      </c>
      <c r="F16" s="55">
        <v>16524</v>
      </c>
      <c r="G16" s="13"/>
      <c r="H16" s="13"/>
      <c r="I16" s="13"/>
    </row>
    <row r="17" spans="1:9" ht="12.75">
      <c r="A17" s="13"/>
      <c r="B17" s="13"/>
      <c r="C17" s="13"/>
      <c r="D17" s="13"/>
      <c r="E17" s="13" t="s">
        <v>181</v>
      </c>
      <c r="F17" s="55">
        <f>F15+F16</f>
        <v>62614</v>
      </c>
      <c r="G17" s="13"/>
      <c r="H17" s="13"/>
      <c r="I17" s="13"/>
    </row>
    <row r="18" spans="1:9" ht="12.75">
      <c r="A18" s="13"/>
      <c r="B18" s="13"/>
      <c r="C18" s="13"/>
      <c r="D18" s="13"/>
      <c r="E18" s="13"/>
      <c r="F18" s="55"/>
      <c r="G18" s="13"/>
      <c r="H18" s="13"/>
      <c r="I18" s="13"/>
    </row>
    <row r="19" spans="1:9" ht="12.75">
      <c r="A19" s="13" t="s">
        <v>30</v>
      </c>
      <c r="B19" s="13"/>
      <c r="C19" s="13"/>
      <c r="D19" s="13"/>
      <c r="E19" s="13" t="s">
        <v>179</v>
      </c>
      <c r="F19" s="55">
        <v>44924</v>
      </c>
      <c r="G19" s="13"/>
      <c r="H19" s="13"/>
      <c r="I19" s="13"/>
    </row>
    <row r="20" spans="1:9" ht="12.75">
      <c r="A20" s="13"/>
      <c r="B20" s="13"/>
      <c r="C20" s="13"/>
      <c r="D20" s="13"/>
      <c r="E20" s="13" t="s">
        <v>180</v>
      </c>
      <c r="F20" s="55">
        <v>8303</v>
      </c>
      <c r="G20" s="13"/>
      <c r="H20" s="13"/>
      <c r="I20" s="13"/>
    </row>
    <row r="21" spans="1:9" ht="12.75">
      <c r="A21" s="13"/>
      <c r="B21" s="13"/>
      <c r="C21" s="13"/>
      <c r="D21" s="13"/>
      <c r="E21" s="13" t="s">
        <v>181</v>
      </c>
      <c r="F21" s="55">
        <f>F19+F20</f>
        <v>53227</v>
      </c>
      <c r="G21" s="13"/>
      <c r="H21" s="13"/>
      <c r="I21" s="13"/>
    </row>
    <row r="22" spans="1:9" ht="12.75">
      <c r="A22" s="13"/>
      <c r="B22" s="13"/>
      <c r="C22" s="13"/>
      <c r="D22" s="13"/>
      <c r="E22" s="13"/>
      <c r="F22" s="55"/>
      <c r="G22" s="13"/>
      <c r="H22" s="13"/>
      <c r="I22" s="13"/>
    </row>
    <row r="23" spans="1:9" ht="12.75">
      <c r="A23" s="13" t="s">
        <v>31</v>
      </c>
      <c r="B23" s="13"/>
      <c r="C23" s="13"/>
      <c r="D23" s="13"/>
      <c r="E23" s="13" t="s">
        <v>179</v>
      </c>
      <c r="F23" s="55">
        <v>16943</v>
      </c>
      <c r="G23" s="13"/>
      <c r="H23" s="13"/>
      <c r="I23" s="13"/>
    </row>
    <row r="24" spans="1:9" ht="12.75">
      <c r="A24" s="13"/>
      <c r="B24" s="13"/>
      <c r="C24" s="13"/>
      <c r="D24" s="13"/>
      <c r="E24" s="13" t="s">
        <v>180</v>
      </c>
      <c r="F24" s="55">
        <v>23854</v>
      </c>
      <c r="G24" s="13"/>
      <c r="H24" s="13"/>
      <c r="I24" s="13"/>
    </row>
    <row r="25" spans="1:9" ht="12.75">
      <c r="A25" s="13"/>
      <c r="B25" s="13"/>
      <c r="C25" s="13"/>
      <c r="D25" s="13"/>
      <c r="E25" s="13" t="s">
        <v>181</v>
      </c>
      <c r="F25" s="55">
        <f>F23+F24</f>
        <v>40797</v>
      </c>
      <c r="G25" s="13"/>
      <c r="H25" s="13"/>
      <c r="I25" s="13"/>
    </row>
    <row r="26" spans="1:9" ht="12.75">
      <c r="A26" s="13"/>
      <c r="B26" s="13"/>
      <c r="C26" s="13"/>
      <c r="D26" s="13"/>
      <c r="E26" s="13"/>
      <c r="F26" s="55"/>
      <c r="G26" s="13"/>
      <c r="H26" s="13"/>
      <c r="I26" s="13"/>
    </row>
    <row r="27" spans="1:9" ht="12.75">
      <c r="A27" s="13" t="s">
        <v>32</v>
      </c>
      <c r="B27" s="13"/>
      <c r="C27" s="13"/>
      <c r="D27" s="13"/>
      <c r="E27" s="13" t="s">
        <v>179</v>
      </c>
      <c r="F27" s="55">
        <v>64985</v>
      </c>
      <c r="G27" s="13"/>
      <c r="H27" s="13"/>
      <c r="I27" s="13"/>
    </row>
    <row r="28" spans="1:9" ht="12.75">
      <c r="A28" s="13"/>
      <c r="B28" s="13"/>
      <c r="C28" s="13"/>
      <c r="D28" s="13"/>
      <c r="E28" s="13" t="s">
        <v>180</v>
      </c>
      <c r="F28" s="55">
        <v>15085</v>
      </c>
      <c r="G28" s="13"/>
      <c r="H28" s="13"/>
      <c r="I28" s="13"/>
    </row>
    <row r="29" spans="1:9" ht="12.75">
      <c r="A29" s="13"/>
      <c r="B29" s="13"/>
      <c r="C29" s="13"/>
      <c r="D29" s="13"/>
      <c r="E29" s="13" t="s">
        <v>181</v>
      </c>
      <c r="F29" s="55">
        <f>F27+F28</f>
        <v>80070</v>
      </c>
      <c r="G29" s="13"/>
      <c r="H29" s="13"/>
      <c r="I29" s="13"/>
    </row>
    <row r="30" spans="1:9" ht="12.75">
      <c r="A30" s="13"/>
      <c r="B30" s="13"/>
      <c r="C30" s="13"/>
      <c r="D30" s="13"/>
      <c r="E30" s="13"/>
      <c r="F30" s="55"/>
      <c r="G30" s="13"/>
      <c r="H30" s="13"/>
      <c r="I30" s="13"/>
    </row>
    <row r="31" spans="1:9" ht="12.75">
      <c r="A31" s="13" t="s">
        <v>33</v>
      </c>
      <c r="B31" s="13"/>
      <c r="C31" s="13"/>
      <c r="D31" s="13"/>
      <c r="E31" s="13" t="s">
        <v>179</v>
      </c>
      <c r="F31" s="55">
        <v>39474</v>
      </c>
      <c r="G31" s="13"/>
      <c r="H31" s="13"/>
      <c r="I31" s="13"/>
    </row>
    <row r="32" spans="1:9" ht="12.75">
      <c r="A32" s="13"/>
      <c r="B32" s="13"/>
      <c r="C32" s="13"/>
      <c r="D32" s="13"/>
      <c r="E32" s="13" t="s">
        <v>180</v>
      </c>
      <c r="F32" s="55">
        <v>5015</v>
      </c>
      <c r="G32" s="13"/>
      <c r="H32" s="13"/>
      <c r="I32" s="13"/>
    </row>
    <row r="33" spans="1:9" ht="12.75">
      <c r="A33" s="13"/>
      <c r="B33" s="13"/>
      <c r="C33" s="13"/>
      <c r="D33" s="13"/>
      <c r="E33" s="13" t="s">
        <v>181</v>
      </c>
      <c r="F33" s="55">
        <f>F31+F32</f>
        <v>44489</v>
      </c>
      <c r="G33" s="13"/>
      <c r="H33" s="13"/>
      <c r="I33" s="13"/>
    </row>
    <row r="34" spans="1:9" ht="12.75">
      <c r="A34" s="13"/>
      <c r="B34" s="13"/>
      <c r="C34" s="13"/>
      <c r="D34" s="13"/>
      <c r="E34" s="13"/>
      <c r="F34" s="55"/>
      <c r="G34" s="13"/>
      <c r="H34" s="13"/>
      <c r="I34" s="13"/>
    </row>
    <row r="35" spans="1:9" ht="12.75">
      <c r="A35" s="13" t="s">
        <v>34</v>
      </c>
      <c r="B35" s="13"/>
      <c r="C35" s="13"/>
      <c r="D35" s="13"/>
      <c r="E35" s="13" t="s">
        <v>179</v>
      </c>
      <c r="F35" s="55">
        <v>19986</v>
      </c>
      <c r="G35" s="13"/>
      <c r="H35" s="13"/>
      <c r="I35" s="13"/>
    </row>
    <row r="36" spans="1:9" ht="12.75">
      <c r="A36" s="13"/>
      <c r="B36" s="13"/>
      <c r="C36" s="13"/>
      <c r="D36" s="13"/>
      <c r="E36" s="13" t="s">
        <v>180</v>
      </c>
      <c r="F36" s="55">
        <v>28717</v>
      </c>
      <c r="G36" s="13"/>
      <c r="H36" s="13"/>
      <c r="I36" s="13"/>
    </row>
    <row r="37" spans="1:9" ht="12.75">
      <c r="A37" s="13"/>
      <c r="B37" s="13"/>
      <c r="C37" s="13"/>
      <c r="D37" s="13"/>
      <c r="E37" s="13" t="s">
        <v>181</v>
      </c>
      <c r="F37" s="55">
        <f>F35+F36</f>
        <v>48703</v>
      </c>
      <c r="G37" s="13"/>
      <c r="H37" s="13"/>
      <c r="I37" s="13"/>
    </row>
    <row r="38" spans="1:9" ht="12.75">
      <c r="A38" s="13"/>
      <c r="B38" s="13"/>
      <c r="C38" s="13"/>
      <c r="D38" s="13"/>
      <c r="E38" s="13"/>
      <c r="F38" s="55"/>
      <c r="G38" s="13"/>
      <c r="H38" s="13"/>
      <c r="I38" s="13"/>
    </row>
    <row r="39" spans="1:9" ht="12.75">
      <c r="A39" s="13" t="s">
        <v>35</v>
      </c>
      <c r="B39" s="13"/>
      <c r="C39" s="13"/>
      <c r="D39" s="13"/>
      <c r="E39" s="13" t="s">
        <v>179</v>
      </c>
      <c r="F39" s="55">
        <v>56534</v>
      </c>
      <c r="G39" s="13"/>
      <c r="H39" s="13"/>
      <c r="I39" s="13"/>
    </row>
    <row r="40" spans="1:9" ht="12.75">
      <c r="A40" s="13"/>
      <c r="B40" s="13"/>
      <c r="C40" s="13"/>
      <c r="D40" s="13"/>
      <c r="E40" s="13" t="s">
        <v>180</v>
      </c>
      <c r="F40" s="55">
        <v>47830</v>
      </c>
      <c r="G40" s="13"/>
      <c r="H40" s="13"/>
      <c r="I40" s="13"/>
    </row>
    <row r="41" spans="1:9" ht="12.75">
      <c r="A41" s="13"/>
      <c r="B41" s="13"/>
      <c r="C41" s="13"/>
      <c r="D41" s="13"/>
      <c r="E41" s="13" t="s">
        <v>181</v>
      </c>
      <c r="F41" s="55">
        <f>F39+F40</f>
        <v>104364</v>
      </c>
      <c r="G41" s="13"/>
      <c r="H41" s="13"/>
      <c r="I41" s="13"/>
    </row>
    <row r="42" spans="1:9" ht="12.75">
      <c r="A42" s="13"/>
      <c r="B42" s="13"/>
      <c r="C42" s="13"/>
      <c r="D42" s="13"/>
      <c r="E42" s="13"/>
      <c r="F42" s="55"/>
      <c r="G42" s="13"/>
      <c r="H42" s="13"/>
      <c r="I42" s="13"/>
    </row>
    <row r="43" spans="1:9" ht="12.75">
      <c r="A43" s="13" t="s">
        <v>36</v>
      </c>
      <c r="B43" s="13"/>
      <c r="C43" s="13"/>
      <c r="D43" s="13"/>
      <c r="E43" s="13" t="s">
        <v>179</v>
      </c>
      <c r="F43" s="55">
        <v>30302</v>
      </c>
      <c r="G43" s="13"/>
      <c r="H43" s="13"/>
      <c r="I43" s="13"/>
    </row>
    <row r="44" spans="1:9" ht="12.75">
      <c r="A44" s="13"/>
      <c r="B44" s="13"/>
      <c r="C44" s="13"/>
      <c r="D44" s="13"/>
      <c r="E44" s="13" t="s">
        <v>180</v>
      </c>
      <c r="F44" s="55">
        <v>62284</v>
      </c>
      <c r="G44" s="13"/>
      <c r="H44" s="13"/>
      <c r="I44" s="13"/>
    </row>
    <row r="45" spans="1:9" ht="12.75">
      <c r="A45" s="13"/>
      <c r="B45" s="13"/>
      <c r="C45" s="13"/>
      <c r="D45" s="13"/>
      <c r="E45" s="13" t="s">
        <v>181</v>
      </c>
      <c r="F45" s="55">
        <f>F43+F44</f>
        <v>92586</v>
      </c>
      <c r="G45" s="13"/>
      <c r="H45" s="13"/>
      <c r="I45" s="13"/>
    </row>
    <row r="46" spans="1:9" ht="12.75">
      <c r="A46" s="13"/>
      <c r="B46" s="13"/>
      <c r="C46" s="13"/>
      <c r="D46" s="13"/>
      <c r="E46" s="13"/>
      <c r="F46" s="55"/>
      <c r="G46" s="13"/>
      <c r="H46" s="13"/>
      <c r="I46" s="13"/>
    </row>
    <row r="47" spans="1:9" ht="12.75">
      <c r="A47" s="13" t="s">
        <v>69</v>
      </c>
      <c r="B47" s="13"/>
      <c r="C47" s="13"/>
      <c r="D47" s="13"/>
      <c r="E47" s="13" t="s">
        <v>181</v>
      </c>
      <c r="F47" s="55">
        <v>132396</v>
      </c>
      <c r="H47" s="13"/>
      <c r="I47" s="13"/>
    </row>
    <row r="48" spans="1:9" ht="27" customHeight="1">
      <c r="A48" s="456" t="s">
        <v>373</v>
      </c>
      <c r="B48" s="457"/>
      <c r="C48" s="457"/>
      <c r="D48" s="457"/>
      <c r="E48" s="457"/>
      <c r="F48" s="457"/>
      <c r="G48" s="457"/>
      <c r="H48" s="457"/>
      <c r="I48" s="457"/>
    </row>
    <row r="49" spans="1:9" ht="16.5" customHeight="1">
      <c r="A49" s="66"/>
      <c r="B49" s="46"/>
      <c r="C49" s="46"/>
      <c r="D49" s="46"/>
      <c r="E49" s="46"/>
      <c r="F49" s="46"/>
      <c r="G49" s="46"/>
      <c r="H49" s="46"/>
      <c r="I49" s="46"/>
    </row>
    <row r="50" spans="1:9" s="205" customFormat="1" ht="12.75">
      <c r="A50" s="34" t="s">
        <v>135</v>
      </c>
      <c r="B50" s="12"/>
      <c r="C50" s="12"/>
      <c r="D50" s="12"/>
      <c r="E50" s="12"/>
      <c r="F50" s="204">
        <f>SUM(F13,F17,F21,F25,F29,F33,F37,F41,F47,F45)</f>
        <v>751554</v>
      </c>
      <c r="G50" s="12"/>
      <c r="H50" s="204"/>
      <c r="I50" s="12"/>
    </row>
    <row r="51" spans="1:9" ht="12.75">
      <c r="A51" s="13"/>
      <c r="B51" s="13"/>
      <c r="C51" s="13"/>
      <c r="D51" s="13"/>
      <c r="E51" s="13"/>
      <c r="F51" s="55"/>
      <c r="G51" s="13"/>
      <c r="H51" s="13"/>
      <c r="I51" s="13"/>
    </row>
    <row r="52" spans="1:9" ht="12.75">
      <c r="A52" s="455" t="s">
        <v>368</v>
      </c>
      <c r="B52" s="454"/>
      <c r="C52" s="454"/>
      <c r="D52" s="454"/>
      <c r="E52" s="454"/>
      <c r="F52" s="454"/>
      <c r="G52" s="454"/>
      <c r="H52" s="454"/>
      <c r="I52" s="454"/>
    </row>
    <row r="53" spans="1:9" ht="12.75">
      <c r="A53" s="202"/>
      <c r="B53" s="203"/>
      <c r="C53" s="203"/>
      <c r="D53" s="203"/>
      <c r="E53" s="203"/>
      <c r="F53" s="203"/>
      <c r="G53" s="203"/>
      <c r="H53" s="203"/>
      <c r="I53" s="203"/>
    </row>
    <row r="54" spans="1:9" ht="12.75">
      <c r="A54" s="13" t="s">
        <v>70</v>
      </c>
      <c r="B54" s="13"/>
      <c r="C54" s="13"/>
      <c r="D54" s="13"/>
      <c r="E54" s="13"/>
      <c r="F54" s="55">
        <v>55678</v>
      </c>
      <c r="G54" s="13"/>
      <c r="H54" s="13"/>
      <c r="I54" s="13"/>
    </row>
    <row r="55" spans="1:9" ht="12.75">
      <c r="A55" s="13"/>
      <c r="B55" s="13"/>
      <c r="C55" s="13"/>
      <c r="D55" s="13"/>
      <c r="E55" s="13"/>
      <c r="F55" s="55"/>
      <c r="G55" s="13"/>
      <c r="H55" s="55"/>
      <c r="I55" s="13"/>
    </row>
    <row r="56" spans="1:9" ht="12.75">
      <c r="A56" s="13" t="s">
        <v>71</v>
      </c>
      <c r="B56" s="13"/>
      <c r="C56" s="13"/>
      <c r="D56" s="13"/>
      <c r="E56" s="13"/>
      <c r="F56" s="55">
        <v>150468</v>
      </c>
      <c r="G56" s="13"/>
      <c r="H56" s="13"/>
      <c r="I56" s="13"/>
    </row>
    <row r="57" spans="1:9" ht="12.75">
      <c r="A57" s="13"/>
      <c r="B57" s="13"/>
      <c r="C57" s="13"/>
      <c r="D57" s="13"/>
      <c r="E57" s="13"/>
      <c r="F57" s="55"/>
      <c r="G57" s="13"/>
      <c r="H57" s="13"/>
      <c r="I57" s="13"/>
    </row>
    <row r="58" spans="1:9" ht="12.75">
      <c r="A58" s="12" t="s">
        <v>135</v>
      </c>
      <c r="B58" s="12"/>
      <c r="C58" s="12"/>
      <c r="D58" s="12"/>
      <c r="E58" s="12"/>
      <c r="F58" s="56">
        <f>F56+F54</f>
        <v>206146</v>
      </c>
      <c r="G58" s="13"/>
      <c r="H58" s="55"/>
      <c r="I58" s="13"/>
    </row>
    <row r="59" spans="1:9" ht="12.75">
      <c r="A59" s="13"/>
      <c r="B59" s="13"/>
      <c r="C59" s="13"/>
      <c r="D59" s="13"/>
      <c r="E59" s="13"/>
      <c r="F59" s="57"/>
      <c r="G59" s="13"/>
      <c r="H59" s="55"/>
      <c r="I59" s="13"/>
    </row>
    <row r="60" spans="1:9" s="205" customFormat="1" ht="12.75">
      <c r="A60" s="208" t="s">
        <v>372</v>
      </c>
      <c r="B60" s="43"/>
      <c r="C60" s="43"/>
      <c r="D60" s="43"/>
      <c r="E60" s="43"/>
      <c r="F60" s="209">
        <f>SUM(F50,F58)</f>
        <v>957700</v>
      </c>
      <c r="G60" s="43"/>
      <c r="H60" s="210"/>
      <c r="I60" s="43"/>
    </row>
    <row r="61" spans="1:9" ht="12.75">
      <c r="A61" s="13"/>
      <c r="B61" s="13"/>
      <c r="C61" s="13"/>
      <c r="D61" s="13"/>
      <c r="E61" s="13"/>
      <c r="F61" s="57"/>
      <c r="G61" s="13"/>
      <c r="H61" s="55"/>
      <c r="I61" s="13"/>
    </row>
    <row r="62" spans="1:9" s="205" customFormat="1" ht="12.75">
      <c r="A62" s="12" t="s">
        <v>374</v>
      </c>
      <c r="B62" s="12"/>
      <c r="C62" s="12"/>
      <c r="D62" s="12"/>
      <c r="E62" s="12"/>
      <c r="F62" s="56"/>
      <c r="G62" s="12"/>
      <c r="H62" s="204"/>
      <c r="I62" s="12"/>
    </row>
    <row r="63" spans="1:9" s="205" customFormat="1" ht="12.75">
      <c r="A63" s="12"/>
      <c r="B63" s="12"/>
      <c r="C63" s="12"/>
      <c r="D63" s="12"/>
      <c r="E63" s="12"/>
      <c r="F63" s="56"/>
      <c r="G63" s="12"/>
      <c r="H63" s="204"/>
      <c r="I63" s="12"/>
    </row>
    <row r="64" spans="1:6" ht="12.75">
      <c r="A64" s="13" t="s">
        <v>80</v>
      </c>
      <c r="B64" s="13"/>
      <c r="C64" s="13"/>
      <c r="D64" s="13"/>
      <c r="E64" s="13"/>
      <c r="F64" s="52">
        <f>SUM(F65:F66)</f>
        <v>162000</v>
      </c>
    </row>
    <row r="65" spans="1:6" ht="12.75">
      <c r="A65" s="13" t="s">
        <v>350</v>
      </c>
      <c r="B65" s="13"/>
      <c r="C65" s="13"/>
      <c r="D65" s="13"/>
      <c r="E65" s="13"/>
      <c r="F65" s="52">
        <v>49000</v>
      </c>
    </row>
    <row r="66" spans="1:6" ht="12.75">
      <c r="A66" s="13" t="s">
        <v>182</v>
      </c>
      <c r="B66" s="13"/>
      <c r="C66" s="13"/>
      <c r="D66" s="13"/>
      <c r="E66" s="13"/>
      <c r="F66" s="52">
        <v>113000</v>
      </c>
    </row>
    <row r="67" spans="1:6" ht="12.75">
      <c r="A67" s="13"/>
      <c r="B67" s="13"/>
      <c r="C67" s="13"/>
      <c r="D67" s="13"/>
      <c r="E67" s="13"/>
      <c r="F67" s="52"/>
    </row>
    <row r="68" spans="1:6" ht="12.75">
      <c r="A68" s="13" t="s">
        <v>84</v>
      </c>
      <c r="B68" s="13"/>
      <c r="C68" s="13"/>
      <c r="D68" s="13"/>
      <c r="E68" s="13"/>
      <c r="F68" s="52">
        <f>F69+F70</f>
        <v>37031</v>
      </c>
    </row>
    <row r="69" spans="1:6" ht="12.75">
      <c r="A69" s="13" t="s">
        <v>270</v>
      </c>
      <c r="B69" s="13"/>
      <c r="C69" s="13"/>
      <c r="D69" s="13"/>
      <c r="E69" s="13"/>
      <c r="F69" s="52">
        <v>35480</v>
      </c>
    </row>
    <row r="70" spans="1:6" ht="12.75">
      <c r="A70" s="13" t="s">
        <v>271</v>
      </c>
      <c r="B70" s="13"/>
      <c r="C70" s="13"/>
      <c r="D70" s="13"/>
      <c r="E70" s="13"/>
      <c r="F70" s="52">
        <v>1551</v>
      </c>
    </row>
    <row r="71" spans="1:6" ht="12.75">
      <c r="A71" s="13"/>
      <c r="B71" s="13"/>
      <c r="C71" s="13"/>
      <c r="D71" s="13"/>
      <c r="E71" s="13"/>
      <c r="F71" s="52"/>
    </row>
    <row r="72" spans="1:6" ht="12.75">
      <c r="A72" s="13" t="s">
        <v>87</v>
      </c>
      <c r="B72" s="13"/>
      <c r="C72" s="13"/>
      <c r="D72" s="13"/>
      <c r="E72" s="13"/>
      <c r="F72" s="52">
        <f>F73</f>
        <v>18500</v>
      </c>
    </row>
    <row r="73" spans="1:6" ht="12.75">
      <c r="A73" s="13" t="s">
        <v>183</v>
      </c>
      <c r="B73" s="13"/>
      <c r="C73" s="13"/>
      <c r="D73" s="13"/>
      <c r="E73" s="13"/>
      <c r="F73" s="52">
        <v>18500</v>
      </c>
    </row>
    <row r="74" spans="1:6" ht="12.75">
      <c r="A74" s="13"/>
      <c r="B74" s="13"/>
      <c r="C74" s="13"/>
      <c r="D74" s="13"/>
      <c r="E74" s="13"/>
      <c r="F74" s="52"/>
    </row>
    <row r="75" spans="1:6" ht="12.75">
      <c r="A75" s="13" t="s">
        <v>272</v>
      </c>
      <c r="B75" s="13"/>
      <c r="C75" s="13"/>
      <c r="D75" s="13"/>
      <c r="E75" s="13"/>
      <c r="F75" s="52">
        <f>SUM(F76)</f>
        <v>161739</v>
      </c>
    </row>
    <row r="76" spans="1:6" ht="12.75">
      <c r="A76" s="13" t="s">
        <v>273</v>
      </c>
      <c r="B76" s="13"/>
      <c r="C76" s="13"/>
      <c r="D76" s="13"/>
      <c r="E76" s="13"/>
      <c r="F76" s="52">
        <v>161739</v>
      </c>
    </row>
    <row r="77" spans="1:6" ht="12.75">
      <c r="A77" s="13"/>
      <c r="B77" s="13"/>
      <c r="C77" s="13"/>
      <c r="D77" s="13"/>
      <c r="E77" s="13"/>
      <c r="F77" s="52"/>
    </row>
    <row r="78" spans="1:6" ht="12.75">
      <c r="A78" s="13" t="s">
        <v>90</v>
      </c>
      <c r="B78" s="13"/>
      <c r="C78" s="13"/>
      <c r="D78" s="13"/>
      <c r="E78" s="13"/>
      <c r="F78" s="52">
        <f>F79+F80+F81</f>
        <v>144100</v>
      </c>
    </row>
    <row r="79" spans="1:6" ht="12.75">
      <c r="A79" s="13" t="s">
        <v>184</v>
      </c>
      <c r="B79" s="13"/>
      <c r="C79" s="13"/>
      <c r="D79" s="13"/>
      <c r="E79" s="13"/>
      <c r="F79" s="52">
        <v>61200</v>
      </c>
    </row>
    <row r="80" spans="1:6" ht="12.75">
      <c r="A80" s="13" t="s">
        <v>186</v>
      </c>
      <c r="B80" s="13"/>
      <c r="C80" s="13"/>
      <c r="D80" s="13"/>
      <c r="E80" s="13"/>
      <c r="F80" s="52">
        <v>51500</v>
      </c>
    </row>
    <row r="81" spans="1:6" ht="12.75">
      <c r="A81" s="13" t="s">
        <v>187</v>
      </c>
      <c r="B81" s="13"/>
      <c r="C81" s="13"/>
      <c r="D81" s="13"/>
      <c r="E81" s="13"/>
      <c r="F81" s="52">
        <v>31400</v>
      </c>
    </row>
    <row r="82" spans="1:6" ht="12.75">
      <c r="A82" s="13"/>
      <c r="B82" s="13"/>
      <c r="C82" s="13"/>
      <c r="D82" s="13"/>
      <c r="E82" s="13"/>
      <c r="F82" s="52"/>
    </row>
    <row r="83" spans="1:6" ht="12.75">
      <c r="A83" s="13" t="s">
        <v>275</v>
      </c>
      <c r="B83" s="13"/>
      <c r="C83" s="13"/>
      <c r="D83" s="13"/>
      <c r="E83" s="13"/>
      <c r="F83" s="52">
        <f>SUM(F84)</f>
        <v>3500</v>
      </c>
    </row>
    <row r="84" spans="1:6" ht="12.75">
      <c r="A84" s="13" t="s">
        <v>276</v>
      </c>
      <c r="B84" s="13"/>
      <c r="C84" s="13"/>
      <c r="D84" s="13"/>
      <c r="E84" s="13"/>
      <c r="F84" s="52">
        <v>3500</v>
      </c>
    </row>
    <row r="85" spans="1:6" ht="12.75">
      <c r="A85" s="13"/>
      <c r="B85" s="13"/>
      <c r="C85" s="13"/>
      <c r="D85" s="13"/>
      <c r="E85" s="13"/>
      <c r="F85" s="52"/>
    </row>
    <row r="86" spans="1:6" ht="12.75">
      <c r="A86" s="13" t="s">
        <v>91</v>
      </c>
      <c r="B86" s="13"/>
      <c r="C86" s="13"/>
      <c r="D86" s="13"/>
      <c r="E86" s="13"/>
      <c r="F86" s="52">
        <f>F87</f>
        <v>4000</v>
      </c>
    </row>
    <row r="87" spans="1:6" ht="12.75">
      <c r="A87" s="13" t="s">
        <v>188</v>
      </c>
      <c r="B87" s="13"/>
      <c r="C87" s="13"/>
      <c r="D87" s="13"/>
      <c r="E87" s="13"/>
      <c r="F87" s="52">
        <v>4000</v>
      </c>
    </row>
    <row r="88" spans="1:6" ht="12.75">
      <c r="A88" s="13"/>
      <c r="B88" s="13"/>
      <c r="C88" s="13"/>
      <c r="D88" s="13"/>
      <c r="E88" s="13"/>
      <c r="F88" s="52"/>
    </row>
    <row r="89" spans="1:6" ht="12.75">
      <c r="A89" s="13" t="s">
        <v>92</v>
      </c>
      <c r="B89" s="13"/>
      <c r="C89" s="13"/>
      <c r="D89" s="13"/>
      <c r="E89" s="13"/>
      <c r="F89" s="52">
        <f>SUM(F90:F93)</f>
        <v>159450</v>
      </c>
    </row>
    <row r="90" spans="1:6" ht="12.75">
      <c r="A90" s="13" t="s">
        <v>352</v>
      </c>
      <c r="B90" s="13"/>
      <c r="C90" s="13"/>
      <c r="D90" s="13"/>
      <c r="E90" s="13"/>
      <c r="F90" s="52">
        <v>5000</v>
      </c>
    </row>
    <row r="91" spans="1:6" ht="12.75">
      <c r="A91" s="13" t="s">
        <v>353</v>
      </c>
      <c r="B91" s="13"/>
      <c r="C91" s="13"/>
      <c r="D91" s="13"/>
      <c r="E91" s="13"/>
      <c r="F91" s="52">
        <v>14850</v>
      </c>
    </row>
    <row r="92" spans="1:6" ht="12.75">
      <c r="A92" s="13" t="s">
        <v>274</v>
      </c>
      <c r="B92" s="13"/>
      <c r="C92" s="13"/>
      <c r="D92" s="13"/>
      <c r="E92" s="13"/>
      <c r="F92" s="52">
        <v>2000</v>
      </c>
    </row>
    <row r="93" spans="1:6" ht="12.75">
      <c r="A93" s="13" t="s">
        <v>189</v>
      </c>
      <c r="B93" s="13"/>
      <c r="C93" s="13"/>
      <c r="D93" s="13"/>
      <c r="E93" s="13"/>
      <c r="F93" s="52">
        <v>137600</v>
      </c>
    </row>
    <row r="94" spans="1:6" ht="12.75">
      <c r="A94" s="13"/>
      <c r="B94" s="13"/>
      <c r="C94" s="13"/>
      <c r="D94" s="13"/>
      <c r="E94" s="13"/>
      <c r="F94" s="52"/>
    </row>
    <row r="95" spans="1:6" ht="12.75">
      <c r="A95" s="13" t="s">
        <v>93</v>
      </c>
      <c r="B95" s="13"/>
      <c r="C95" s="13"/>
      <c r="D95" s="13"/>
      <c r="E95" s="13"/>
      <c r="F95" s="52">
        <f>SUM(F96:F98)</f>
        <v>55234</v>
      </c>
    </row>
    <row r="96" spans="1:6" ht="12.75">
      <c r="A96" s="13" t="s">
        <v>190</v>
      </c>
      <c r="B96" s="13"/>
      <c r="C96" s="13"/>
      <c r="D96" s="13"/>
      <c r="E96" s="13"/>
      <c r="F96" s="52">
        <v>3300</v>
      </c>
    </row>
    <row r="97" spans="1:6" ht="12.75">
      <c r="A97" s="13" t="s">
        <v>354</v>
      </c>
      <c r="B97" s="13"/>
      <c r="C97" s="13"/>
      <c r="D97" s="13"/>
      <c r="E97" s="13"/>
      <c r="F97" s="52">
        <v>2000</v>
      </c>
    </row>
    <row r="98" spans="1:6" ht="12.75">
      <c r="A98" s="13" t="s">
        <v>191</v>
      </c>
      <c r="B98" s="13"/>
      <c r="C98" s="13"/>
      <c r="D98" s="13"/>
      <c r="E98" s="13"/>
      <c r="F98" s="52">
        <v>49934</v>
      </c>
    </row>
    <row r="99" spans="1:6" ht="12.75">
      <c r="A99" s="13"/>
      <c r="B99" s="13"/>
      <c r="C99" s="13"/>
      <c r="D99" s="13"/>
      <c r="E99" s="13"/>
      <c r="F99" s="52"/>
    </row>
    <row r="100" spans="1:6" ht="12.75">
      <c r="A100" s="13" t="s">
        <v>94</v>
      </c>
      <c r="B100" s="13"/>
      <c r="C100" s="13"/>
      <c r="D100" s="13"/>
      <c r="E100" s="13"/>
      <c r="F100" s="52">
        <f>SUM(F101:F101)</f>
        <v>6000</v>
      </c>
    </row>
    <row r="101" spans="1:6" ht="12.75">
      <c r="A101" s="13" t="s">
        <v>192</v>
      </c>
      <c r="B101" s="13"/>
      <c r="C101" s="13"/>
      <c r="D101" s="13"/>
      <c r="E101" s="13"/>
      <c r="F101" s="52">
        <v>6000</v>
      </c>
    </row>
    <row r="102" spans="1:6" ht="12.75">
      <c r="A102" s="13"/>
      <c r="B102" s="13"/>
      <c r="C102" s="13"/>
      <c r="D102" s="13"/>
      <c r="E102" s="13"/>
      <c r="F102" s="52"/>
    </row>
    <row r="103" spans="1:6" ht="12.75">
      <c r="A103" s="12" t="s">
        <v>135</v>
      </c>
      <c r="B103" s="12"/>
      <c r="C103" s="12"/>
      <c r="D103" s="12"/>
      <c r="E103" s="12"/>
      <c r="F103" s="58">
        <f>SUM(F64,F68,F72,F75,F78,F83,F86,F89,F95,F100)</f>
        <v>751554</v>
      </c>
    </row>
    <row r="104" spans="1:6" ht="12.75">
      <c r="A104" s="13"/>
      <c r="B104" s="13"/>
      <c r="C104" s="13"/>
      <c r="D104" s="13"/>
      <c r="E104" s="13"/>
      <c r="F104" s="14"/>
    </row>
    <row r="105" spans="1:6" s="205" customFormat="1" ht="12.75">
      <c r="A105" s="12" t="s">
        <v>375</v>
      </c>
      <c r="B105" s="12"/>
      <c r="C105" s="12"/>
      <c r="D105" s="12"/>
      <c r="E105" s="12"/>
      <c r="F105" s="212"/>
    </row>
    <row r="106" spans="1:6" s="205" customFormat="1" ht="12.75">
      <c r="A106" s="12"/>
      <c r="B106" s="12"/>
      <c r="C106" s="12"/>
      <c r="D106" s="12"/>
      <c r="E106" s="12"/>
      <c r="F106" s="212"/>
    </row>
    <row r="107" spans="1:6" ht="12.75">
      <c r="A107" s="13" t="s">
        <v>80</v>
      </c>
      <c r="B107" s="13"/>
      <c r="C107" s="13"/>
      <c r="D107" s="13"/>
      <c r="E107" s="13"/>
      <c r="F107" s="52">
        <f>SUM(F108)</f>
        <v>71100</v>
      </c>
    </row>
    <row r="108" spans="1:6" ht="12.75">
      <c r="A108" s="13" t="s">
        <v>350</v>
      </c>
      <c r="B108" s="13"/>
      <c r="C108" s="13"/>
      <c r="D108" s="13"/>
      <c r="E108" s="13"/>
      <c r="F108" s="52">
        <v>71100</v>
      </c>
    </row>
    <row r="110" spans="1:6" ht="12.75">
      <c r="A110" s="13" t="s">
        <v>84</v>
      </c>
      <c r="B110" s="13"/>
      <c r="C110" s="13"/>
      <c r="D110" s="13"/>
      <c r="E110" s="13"/>
      <c r="F110" s="52">
        <f>F111</f>
        <v>51846</v>
      </c>
    </row>
    <row r="111" spans="1:6" ht="12.75">
      <c r="A111" s="13" t="s">
        <v>271</v>
      </c>
      <c r="B111" s="13"/>
      <c r="C111" s="13"/>
      <c r="D111" s="13"/>
      <c r="E111" s="13"/>
      <c r="F111" s="52">
        <v>51846</v>
      </c>
    </row>
    <row r="113" spans="1:6" ht="12.75">
      <c r="A113" s="13" t="s">
        <v>87</v>
      </c>
      <c r="B113" s="13"/>
      <c r="C113" s="13"/>
      <c r="D113" s="13"/>
      <c r="E113" s="13"/>
      <c r="F113" s="52">
        <f>F114</f>
        <v>23500</v>
      </c>
    </row>
    <row r="114" spans="1:6" ht="12.75">
      <c r="A114" s="13" t="s">
        <v>183</v>
      </c>
      <c r="B114" s="13"/>
      <c r="C114" s="13"/>
      <c r="D114" s="13"/>
      <c r="E114" s="13"/>
      <c r="F114" s="52">
        <v>23500</v>
      </c>
    </row>
    <row r="116" spans="1:6" ht="12.75">
      <c r="A116" s="13" t="s">
        <v>90</v>
      </c>
      <c r="B116" s="13"/>
      <c r="C116" s="13"/>
      <c r="D116" s="13"/>
      <c r="E116" s="13"/>
      <c r="F116" s="52">
        <f>SUM(F117:F120)</f>
        <v>18900</v>
      </c>
    </row>
    <row r="117" spans="1:6" ht="12.75">
      <c r="A117" s="13" t="s">
        <v>184</v>
      </c>
      <c r="B117" s="13"/>
      <c r="C117" s="13"/>
      <c r="D117" s="13"/>
      <c r="E117" s="13"/>
      <c r="F117" s="52">
        <v>6400</v>
      </c>
    </row>
    <row r="118" spans="1:6" ht="12.75">
      <c r="A118" s="13" t="s">
        <v>185</v>
      </c>
      <c r="B118" s="13"/>
      <c r="C118" s="13"/>
      <c r="D118" s="13"/>
      <c r="E118" s="13"/>
      <c r="F118" s="52">
        <v>1200</v>
      </c>
    </row>
    <row r="119" spans="1:6" ht="12.75">
      <c r="A119" s="13" t="s">
        <v>186</v>
      </c>
      <c r="B119" s="13"/>
      <c r="C119" s="13"/>
      <c r="D119" s="13"/>
      <c r="E119" s="13"/>
      <c r="F119" s="52">
        <v>10600</v>
      </c>
    </row>
    <row r="120" spans="1:6" ht="12.75">
      <c r="A120" s="13" t="s">
        <v>187</v>
      </c>
      <c r="B120" s="13"/>
      <c r="C120" s="13"/>
      <c r="D120" s="13"/>
      <c r="E120" s="13"/>
      <c r="F120" s="52">
        <v>700</v>
      </c>
    </row>
    <row r="122" spans="1:6" ht="12.75">
      <c r="A122" s="13" t="s">
        <v>92</v>
      </c>
      <c r="B122" s="13"/>
      <c r="C122" s="13"/>
      <c r="D122" s="13"/>
      <c r="E122" s="13"/>
      <c r="F122" s="52">
        <f>SUM(F123)</f>
        <v>20000</v>
      </c>
    </row>
    <row r="123" spans="1:6" ht="12.75">
      <c r="A123" s="13" t="s">
        <v>189</v>
      </c>
      <c r="B123" s="13"/>
      <c r="C123" s="13"/>
      <c r="D123" s="13"/>
      <c r="E123" s="13"/>
      <c r="F123" s="52">
        <v>20000</v>
      </c>
    </row>
    <row r="125" spans="1:6" ht="12.75">
      <c r="A125" s="13" t="s">
        <v>93</v>
      </c>
      <c r="B125" s="13"/>
      <c r="C125" s="13"/>
      <c r="D125" s="13"/>
      <c r="E125" s="13"/>
      <c r="F125" s="52">
        <f>SUM(F126:F127)</f>
        <v>16800</v>
      </c>
    </row>
    <row r="126" spans="1:6" ht="12.75">
      <c r="A126" s="13" t="s">
        <v>190</v>
      </c>
      <c r="B126" s="13"/>
      <c r="C126" s="13"/>
      <c r="D126" s="13"/>
      <c r="E126" s="13"/>
      <c r="F126" s="52">
        <v>1500</v>
      </c>
    </row>
    <row r="127" spans="1:6" ht="12.75">
      <c r="A127" s="13" t="s">
        <v>191</v>
      </c>
      <c r="B127" s="13"/>
      <c r="C127" s="13"/>
      <c r="D127" s="13"/>
      <c r="E127" s="13"/>
      <c r="F127" s="52">
        <v>15300</v>
      </c>
    </row>
    <row r="129" spans="1:6" ht="12.75">
      <c r="A129" s="13" t="s">
        <v>94</v>
      </c>
      <c r="B129" s="13"/>
      <c r="C129" s="13"/>
      <c r="D129" s="13"/>
      <c r="E129" s="13"/>
      <c r="F129" s="52">
        <f>SUM(F130)</f>
        <v>4000</v>
      </c>
    </row>
    <row r="130" spans="1:6" ht="12.75">
      <c r="A130" s="13" t="s">
        <v>192</v>
      </c>
      <c r="B130" s="13"/>
      <c r="C130" s="13"/>
      <c r="D130" s="13"/>
      <c r="E130" s="13"/>
      <c r="F130" s="52">
        <v>4000</v>
      </c>
    </row>
    <row r="132" spans="1:6" ht="12.75">
      <c r="A132" s="34" t="s">
        <v>135</v>
      </c>
      <c r="F132" s="207">
        <f>SUM(F107,F110,F113,F116,F122,F125,F129)</f>
        <v>206146</v>
      </c>
    </row>
    <row r="134" spans="1:9" s="205" customFormat="1" ht="12.75">
      <c r="A134" s="208" t="s">
        <v>372</v>
      </c>
      <c r="B134" s="43"/>
      <c r="C134" s="43"/>
      <c r="D134" s="43"/>
      <c r="E134" s="43"/>
      <c r="F134" s="211">
        <f>SUM(F103,F132)</f>
        <v>957700</v>
      </c>
      <c r="G134" s="43"/>
      <c r="H134" s="210"/>
      <c r="I134" s="43"/>
    </row>
    <row r="135" spans="1:9" s="205" customFormat="1" ht="12.75">
      <c r="A135" s="208"/>
      <c r="B135" s="43"/>
      <c r="C135" s="43"/>
      <c r="D135" s="43"/>
      <c r="E135" s="43"/>
      <c r="F135" s="209"/>
      <c r="G135" s="43"/>
      <c r="H135" s="210"/>
      <c r="I135" s="43"/>
    </row>
    <row r="136" spans="1:9" s="205" customFormat="1" ht="12.75">
      <c r="A136" s="208"/>
      <c r="B136" s="43"/>
      <c r="C136" s="43"/>
      <c r="D136" s="43"/>
      <c r="E136" s="43"/>
      <c r="F136" s="209"/>
      <c r="G136" s="43"/>
      <c r="H136" s="210"/>
      <c r="I136" s="43"/>
    </row>
    <row r="137" ht="12.75">
      <c r="F137" s="9" t="s">
        <v>95</v>
      </c>
    </row>
    <row r="138" ht="12.75">
      <c r="F138" s="9"/>
    </row>
    <row r="139" ht="12.75">
      <c r="F139" s="9"/>
    </row>
    <row r="141" spans="6:7" ht="12.75">
      <c r="F141" s="431" t="s">
        <v>96</v>
      </c>
      <c r="G141" s="431"/>
    </row>
  </sheetData>
  <sheetProtection/>
  <mergeCells count="4">
    <mergeCell ref="A8:I8"/>
    <mergeCell ref="F141:G141"/>
    <mergeCell ref="A52:I52"/>
    <mergeCell ref="A48:I48"/>
  </mergeCells>
  <printOptions/>
  <pageMargins left="0.75" right="0.75" top="1" bottom="1" header="0.5" footer="0.5"/>
  <pageSetup horizontalDpi="600" verticalDpi="600" orientation="portrait" paperSize="9" r:id="rId1"/>
  <rowBreaks count="2" manualBreakCount="2">
    <brk id="51" max="255" man="1"/>
    <brk id="10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="110" zoomScaleNormal="110" zoomScalePageLayoutView="0" workbookViewId="0" topLeftCell="A31">
      <selection activeCell="J45" sqref="J45"/>
    </sheetView>
  </sheetViews>
  <sheetFormatPr defaultColWidth="9.140625" defaultRowHeight="12.75"/>
  <cols>
    <col min="1" max="1" width="4.00390625" style="10" customWidth="1"/>
    <col min="2" max="2" width="5.7109375" style="0" customWidth="1"/>
    <col min="3" max="3" width="23.28125" style="0" customWidth="1"/>
    <col min="4" max="4" width="10.140625" style="0" customWidth="1"/>
    <col min="5" max="5" width="4.8515625" style="0" customWidth="1"/>
    <col min="6" max="6" width="6.140625" style="0" customWidth="1"/>
    <col min="7" max="7" width="8.7109375" style="0" customWidth="1"/>
    <col min="8" max="8" width="11.421875" style="0" customWidth="1"/>
    <col min="9" max="9" width="8.28125" style="0" customWidth="1"/>
    <col min="10" max="10" width="10.8515625" style="0" customWidth="1"/>
    <col min="11" max="11" width="5.8515625" style="0" customWidth="1"/>
    <col min="12" max="12" width="14.140625" style="0" customWidth="1"/>
  </cols>
  <sheetData>
    <row r="1" spans="2:11" ht="12.75">
      <c r="B1" s="9"/>
      <c r="C1" s="217"/>
      <c r="D1" s="9"/>
      <c r="E1" s="9"/>
      <c r="F1" s="9"/>
      <c r="G1" s="9"/>
      <c r="H1" s="133" t="s">
        <v>22</v>
      </c>
      <c r="J1" s="133"/>
      <c r="K1" s="133"/>
    </row>
    <row r="2" spans="2:11" ht="12.75">
      <c r="B2" s="9"/>
      <c r="C2" s="9"/>
      <c r="D2" s="9"/>
      <c r="E2" s="9"/>
      <c r="F2" s="9"/>
      <c r="G2" s="9"/>
      <c r="H2" s="133" t="s">
        <v>554</v>
      </c>
      <c r="J2" s="133"/>
      <c r="K2" s="133"/>
    </row>
    <row r="3" spans="2:11" ht="12.75">
      <c r="B3" s="9"/>
      <c r="C3" s="9"/>
      <c r="D3" s="9"/>
      <c r="E3" s="9"/>
      <c r="F3" s="9"/>
      <c r="G3" s="9"/>
      <c r="H3" s="133" t="s">
        <v>75</v>
      </c>
      <c r="J3" s="133"/>
      <c r="K3" s="133"/>
    </row>
    <row r="4" spans="2:11" ht="12.75">
      <c r="B4" s="9"/>
      <c r="C4" s="9"/>
      <c r="D4" s="9"/>
      <c r="E4" s="9"/>
      <c r="F4" s="9"/>
      <c r="G4" s="9"/>
      <c r="H4" s="133" t="s">
        <v>559</v>
      </c>
      <c r="J4" s="133"/>
      <c r="K4" s="133"/>
    </row>
    <row r="5" spans="2:11" ht="12.75">
      <c r="B5" s="9"/>
      <c r="C5" s="9"/>
      <c r="D5" s="9"/>
      <c r="E5" s="9"/>
      <c r="F5" s="9"/>
      <c r="G5" s="9"/>
      <c r="H5" s="9"/>
      <c r="I5" s="9"/>
      <c r="J5" s="9"/>
      <c r="K5" s="9"/>
    </row>
    <row r="6" spans="2:11" ht="12.75">
      <c r="B6" s="458" t="s">
        <v>367</v>
      </c>
      <c r="C6" s="458"/>
      <c r="D6" s="458"/>
      <c r="E6" s="458"/>
      <c r="F6" s="458"/>
      <c r="G6" s="458"/>
      <c r="H6" s="458"/>
      <c r="I6" s="458"/>
      <c r="J6" s="458"/>
      <c r="K6" s="458"/>
    </row>
    <row r="7" spans="2:11" ht="12.75">
      <c r="B7" s="458"/>
      <c r="C7" s="458"/>
      <c r="D7" s="458"/>
      <c r="E7" s="458"/>
      <c r="F7" s="458"/>
      <c r="G7" s="458"/>
      <c r="H7" s="458"/>
      <c r="I7" s="458"/>
      <c r="J7" s="458"/>
      <c r="K7" s="458"/>
    </row>
    <row r="8" spans="2:11" ht="12.75">
      <c r="B8" s="134"/>
      <c r="C8" s="134"/>
      <c r="D8" s="134"/>
      <c r="E8" s="134"/>
      <c r="F8" s="134"/>
      <c r="G8" s="134"/>
      <c r="H8" s="134"/>
      <c r="I8" s="134"/>
      <c r="J8" s="134"/>
      <c r="K8" s="134"/>
    </row>
    <row r="9" spans="2:11" ht="12.75">
      <c r="B9" s="9"/>
      <c r="C9" s="9"/>
      <c r="D9" s="9"/>
      <c r="E9" s="9"/>
      <c r="F9" s="9"/>
      <c r="G9" s="9"/>
      <c r="H9" s="9"/>
      <c r="I9" s="9"/>
      <c r="J9" s="9"/>
      <c r="K9" s="9"/>
    </row>
    <row r="10" spans="1:12" ht="12.75">
      <c r="A10" s="478" t="s">
        <v>76</v>
      </c>
      <c r="B10" s="459" t="s">
        <v>315</v>
      </c>
      <c r="C10" s="459" t="s">
        <v>316</v>
      </c>
      <c r="D10" s="464" t="s">
        <v>317</v>
      </c>
      <c r="E10" s="467" t="s">
        <v>318</v>
      </c>
      <c r="F10" s="467"/>
      <c r="G10" s="464" t="s">
        <v>319</v>
      </c>
      <c r="H10" s="467" t="s">
        <v>320</v>
      </c>
      <c r="I10" s="467"/>
      <c r="J10" s="467"/>
      <c r="K10" s="467"/>
      <c r="L10" s="470" t="s">
        <v>588</v>
      </c>
    </row>
    <row r="11" spans="1:12" ht="12.75">
      <c r="A11" s="478"/>
      <c r="B11" s="460"/>
      <c r="C11" s="462"/>
      <c r="D11" s="465"/>
      <c r="E11" s="459" t="s">
        <v>102</v>
      </c>
      <c r="F11" s="459" t="s">
        <v>321</v>
      </c>
      <c r="G11" s="465"/>
      <c r="H11" s="464" t="s">
        <v>322</v>
      </c>
      <c r="I11" s="464" t="s">
        <v>323</v>
      </c>
      <c r="J11" s="468" t="s">
        <v>324</v>
      </c>
      <c r="K11" s="469"/>
      <c r="L11" s="471"/>
    </row>
    <row r="12" spans="1:12" ht="45" customHeight="1">
      <c r="A12" s="478"/>
      <c r="B12" s="461"/>
      <c r="C12" s="463"/>
      <c r="D12" s="466"/>
      <c r="E12" s="463"/>
      <c r="F12" s="463"/>
      <c r="G12" s="466"/>
      <c r="H12" s="466"/>
      <c r="I12" s="466"/>
      <c r="J12" s="216" t="s">
        <v>325</v>
      </c>
      <c r="K12" s="216" t="s">
        <v>326</v>
      </c>
      <c r="L12" s="472"/>
    </row>
    <row r="13" spans="1:12" ht="12.75">
      <c r="A13" s="146">
        <v>1</v>
      </c>
      <c r="B13" s="135">
        <v>2</v>
      </c>
      <c r="C13" s="135">
        <v>3</v>
      </c>
      <c r="D13" s="135">
        <v>4</v>
      </c>
      <c r="E13" s="135">
        <v>5</v>
      </c>
      <c r="F13" s="135">
        <v>6</v>
      </c>
      <c r="G13" s="135">
        <v>7</v>
      </c>
      <c r="H13" s="135">
        <v>8</v>
      </c>
      <c r="I13" s="135">
        <v>9</v>
      </c>
      <c r="J13" s="135">
        <v>10</v>
      </c>
      <c r="K13" s="135">
        <v>11</v>
      </c>
      <c r="L13" s="146">
        <v>12</v>
      </c>
    </row>
    <row r="14" spans="1:12" ht="12.75">
      <c r="A14" s="146"/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45"/>
    </row>
    <row r="15" spans="1:12" s="205" customFormat="1" ht="22.5">
      <c r="A15" s="182">
        <v>1</v>
      </c>
      <c r="B15" s="150">
        <v>2009</v>
      </c>
      <c r="C15" s="186" t="s">
        <v>37</v>
      </c>
      <c r="D15" s="150" t="s">
        <v>344</v>
      </c>
      <c r="E15" s="150">
        <v>600</v>
      </c>
      <c r="F15" s="150">
        <v>60004</v>
      </c>
      <c r="G15" s="338">
        <v>838854</v>
      </c>
      <c r="H15" s="338">
        <v>584477</v>
      </c>
      <c r="I15" s="338">
        <v>0</v>
      </c>
      <c r="J15" s="338">
        <v>254407</v>
      </c>
      <c r="K15" s="339"/>
      <c r="L15" s="364"/>
    </row>
    <row r="16" spans="1:12" s="205" customFormat="1" ht="56.25">
      <c r="A16" s="305"/>
      <c r="B16" s="150">
        <v>2010</v>
      </c>
      <c r="C16" s="220" t="s">
        <v>38</v>
      </c>
      <c r="D16" s="150" t="s">
        <v>344</v>
      </c>
      <c r="E16" s="150">
        <v>600</v>
      </c>
      <c r="F16" s="150">
        <v>60004</v>
      </c>
      <c r="G16" s="338">
        <f>SUM(H16:K16)</f>
        <v>5109173</v>
      </c>
      <c r="H16" s="338">
        <v>3465489</v>
      </c>
      <c r="I16" s="338">
        <v>0</v>
      </c>
      <c r="J16" s="338">
        <v>1643684</v>
      </c>
      <c r="K16" s="339"/>
      <c r="L16" s="364"/>
    </row>
    <row r="17" spans="1:12" ht="12.75">
      <c r="A17" s="146"/>
      <c r="B17" s="135">
        <v>2011</v>
      </c>
      <c r="C17" s="176" t="s">
        <v>329</v>
      </c>
      <c r="D17" s="135" t="s">
        <v>344</v>
      </c>
      <c r="E17" s="135">
        <v>600</v>
      </c>
      <c r="F17" s="135">
        <v>60004</v>
      </c>
      <c r="G17" s="340">
        <f>SUM(H17:K17)</f>
        <v>873264</v>
      </c>
      <c r="H17" s="340">
        <v>608421</v>
      </c>
      <c r="I17" s="340">
        <v>0</v>
      </c>
      <c r="J17" s="340">
        <v>264843</v>
      </c>
      <c r="K17" s="340"/>
      <c r="L17" s="45"/>
    </row>
    <row r="18" spans="1:12" s="113" customFormat="1" ht="12.75">
      <c r="A18" s="180"/>
      <c r="B18" s="136"/>
      <c r="C18" s="136" t="s">
        <v>327</v>
      </c>
      <c r="D18" s="136"/>
      <c r="E18" s="136"/>
      <c r="F18" s="136"/>
      <c r="G18" s="341">
        <f>SUM(G15:G17)</f>
        <v>6821291</v>
      </c>
      <c r="H18" s="341">
        <f>SUM(H15:H17)</f>
        <v>4658387</v>
      </c>
      <c r="I18" s="341">
        <f>SUM(I15:I17)</f>
        <v>0</v>
      </c>
      <c r="J18" s="341">
        <f>SUM(J15:J17)</f>
        <v>2162934</v>
      </c>
      <c r="K18" s="341"/>
      <c r="L18" s="149"/>
    </row>
    <row r="19" spans="1:12" s="184" customFormat="1" ht="33.75">
      <c r="A19" s="182">
        <v>2</v>
      </c>
      <c r="B19" s="150">
        <v>2009</v>
      </c>
      <c r="C19" s="186" t="s">
        <v>351</v>
      </c>
      <c r="D19" s="150" t="s">
        <v>164</v>
      </c>
      <c r="E19" s="150">
        <v>750</v>
      </c>
      <c r="F19" s="150">
        <v>75023</v>
      </c>
      <c r="G19" s="338">
        <f>SUM(H19:K19)</f>
        <v>49898</v>
      </c>
      <c r="H19" s="338">
        <v>0</v>
      </c>
      <c r="I19" s="338">
        <v>0</v>
      </c>
      <c r="J19" s="338">
        <v>49898</v>
      </c>
      <c r="K19" s="338"/>
      <c r="L19" s="235"/>
    </row>
    <row r="20" spans="1:12" s="184" customFormat="1" ht="12.75">
      <c r="A20" s="182"/>
      <c r="B20" s="150">
        <v>2010</v>
      </c>
      <c r="C20" s="185" t="s">
        <v>329</v>
      </c>
      <c r="D20" s="150"/>
      <c r="E20" s="150">
        <v>750</v>
      </c>
      <c r="F20" s="150">
        <v>75023</v>
      </c>
      <c r="G20" s="338">
        <f>SUM(H20:K20)</f>
        <v>6100</v>
      </c>
      <c r="H20" s="338">
        <v>0</v>
      </c>
      <c r="I20" s="338">
        <v>0</v>
      </c>
      <c r="J20" s="338">
        <v>6100</v>
      </c>
      <c r="K20" s="338"/>
      <c r="L20" s="235"/>
    </row>
    <row r="21" spans="1:12" s="184" customFormat="1" ht="12.75">
      <c r="A21" s="182"/>
      <c r="B21" s="150">
        <v>2011</v>
      </c>
      <c r="C21" s="185" t="s">
        <v>329</v>
      </c>
      <c r="D21" s="150"/>
      <c r="E21" s="150">
        <v>750</v>
      </c>
      <c r="F21" s="150">
        <v>75023</v>
      </c>
      <c r="G21" s="338">
        <f>SUM(H21:K21)</f>
        <v>96380</v>
      </c>
      <c r="H21" s="338">
        <v>67150</v>
      </c>
      <c r="I21" s="338">
        <v>0</v>
      </c>
      <c r="J21" s="338">
        <v>29230</v>
      </c>
      <c r="K21" s="338"/>
      <c r="L21" s="235"/>
    </row>
    <row r="22" spans="1:12" s="184" customFormat="1" ht="12.75">
      <c r="A22" s="182"/>
      <c r="B22" s="150">
        <v>2012</v>
      </c>
      <c r="C22" s="150" t="s">
        <v>329</v>
      </c>
      <c r="D22" s="150"/>
      <c r="E22" s="150">
        <v>750</v>
      </c>
      <c r="F22" s="150">
        <v>75023</v>
      </c>
      <c r="G22" s="338">
        <f>SUM(H22:K22)</f>
        <v>4604826</v>
      </c>
      <c r="H22" s="338">
        <v>3208280</v>
      </c>
      <c r="I22" s="338">
        <v>0</v>
      </c>
      <c r="J22" s="338">
        <v>1396546</v>
      </c>
      <c r="K22" s="338"/>
      <c r="L22" s="235"/>
    </row>
    <row r="23" spans="1:12" s="113" customFormat="1" ht="12.75">
      <c r="A23" s="180"/>
      <c r="B23" s="136"/>
      <c r="C23" s="136" t="s">
        <v>327</v>
      </c>
      <c r="D23" s="136"/>
      <c r="E23" s="136"/>
      <c r="F23" s="136"/>
      <c r="G23" s="341">
        <f>SUM(G19:G22)</f>
        <v>4757204</v>
      </c>
      <c r="H23" s="341">
        <f>SUM(H19:H22)</f>
        <v>3275430</v>
      </c>
      <c r="I23" s="341">
        <f>SUM(I19:I22)</f>
        <v>0</v>
      </c>
      <c r="J23" s="341">
        <f>SUM(J19:J22)</f>
        <v>1481774</v>
      </c>
      <c r="K23" s="341"/>
      <c r="L23" s="149"/>
    </row>
    <row r="24" spans="1:12" ht="125.25" customHeight="1">
      <c r="A24" s="135">
        <v>4</v>
      </c>
      <c r="B24" s="137">
        <v>2008</v>
      </c>
      <c r="C24" s="320" t="s">
        <v>39</v>
      </c>
      <c r="D24" s="138" t="s">
        <v>328</v>
      </c>
      <c r="E24" s="137">
        <v>852</v>
      </c>
      <c r="F24" s="137">
        <v>85295</v>
      </c>
      <c r="G24" s="342">
        <f>SUM(H24:J24)</f>
        <v>275548</v>
      </c>
      <c r="H24" s="342">
        <v>234215.8</v>
      </c>
      <c r="I24" s="342">
        <v>12399.66</v>
      </c>
      <c r="J24" s="343">
        <v>28932.54</v>
      </c>
      <c r="K24" s="342"/>
      <c r="L24" s="45"/>
    </row>
    <row r="25" spans="1:12" ht="33.75">
      <c r="A25" s="135"/>
      <c r="B25" s="139">
        <v>2009</v>
      </c>
      <c r="C25" s="140" t="s">
        <v>329</v>
      </c>
      <c r="D25" s="141" t="s">
        <v>328</v>
      </c>
      <c r="E25" s="139">
        <v>852</v>
      </c>
      <c r="F25" s="139">
        <v>85295</v>
      </c>
      <c r="G25" s="344">
        <f>SUM(H25:K25)</f>
        <v>421404.99999999994</v>
      </c>
      <c r="H25" s="344">
        <v>366251.85</v>
      </c>
      <c r="I25" s="344">
        <v>19389.73</v>
      </c>
      <c r="J25" s="345">
        <v>35763.42</v>
      </c>
      <c r="K25" s="344"/>
      <c r="L25" s="45"/>
    </row>
    <row r="26" spans="1:12" ht="33.75">
      <c r="A26" s="135"/>
      <c r="B26" s="142">
        <v>2010</v>
      </c>
      <c r="C26" s="181" t="s">
        <v>329</v>
      </c>
      <c r="D26" s="141" t="s">
        <v>328</v>
      </c>
      <c r="E26" s="142">
        <v>852</v>
      </c>
      <c r="F26" s="142">
        <v>85295</v>
      </c>
      <c r="G26" s="344">
        <f>SUM(H26:K26)</f>
        <v>280366</v>
      </c>
      <c r="H26" s="346">
        <v>238312</v>
      </c>
      <c r="I26" s="346">
        <v>12616</v>
      </c>
      <c r="J26" s="347">
        <v>29438</v>
      </c>
      <c r="K26" s="346"/>
      <c r="L26" s="45"/>
    </row>
    <row r="27" spans="1:12" ht="12.75">
      <c r="A27" s="135"/>
      <c r="B27" s="142"/>
      <c r="C27" s="143" t="s">
        <v>327</v>
      </c>
      <c r="D27" s="144"/>
      <c r="E27" s="145"/>
      <c r="F27" s="145"/>
      <c r="G27" s="348">
        <f>SUM(G24:G26)</f>
        <v>977319</v>
      </c>
      <c r="H27" s="348">
        <f>SUM(H24:H26)</f>
        <v>838779.6499999999</v>
      </c>
      <c r="I27" s="348">
        <f>SUM(I24:I26)</f>
        <v>44405.39</v>
      </c>
      <c r="J27" s="348">
        <f>SUM(J24:J26)</f>
        <v>94133.95999999999</v>
      </c>
      <c r="K27" s="348">
        <f>SUM(K24:K25)</f>
        <v>0</v>
      </c>
      <c r="L27" s="45"/>
    </row>
    <row r="28" spans="1:12" ht="36.75" customHeight="1">
      <c r="A28" s="135">
        <v>5</v>
      </c>
      <c r="B28" s="139">
        <v>2009</v>
      </c>
      <c r="C28" s="220" t="s">
        <v>581</v>
      </c>
      <c r="D28" s="139" t="s">
        <v>164</v>
      </c>
      <c r="E28" s="139">
        <v>900</v>
      </c>
      <c r="F28" s="139">
        <v>90004</v>
      </c>
      <c r="G28" s="349">
        <f>SUM(H28:K28)</f>
        <v>1941360</v>
      </c>
      <c r="H28" s="349">
        <v>1620229</v>
      </c>
      <c r="I28" s="349">
        <v>0</v>
      </c>
      <c r="J28" s="349">
        <v>321131</v>
      </c>
      <c r="K28" s="350"/>
      <c r="L28" s="45"/>
    </row>
    <row r="29" spans="1:12" ht="12.75">
      <c r="A29" s="135"/>
      <c r="B29" s="135">
        <v>2010</v>
      </c>
      <c r="C29" s="147" t="s">
        <v>329</v>
      </c>
      <c r="D29" s="135" t="s">
        <v>164</v>
      </c>
      <c r="E29" s="135">
        <v>900</v>
      </c>
      <c r="F29" s="135">
        <v>90004</v>
      </c>
      <c r="G29" s="340">
        <f>SUM(H29:K29)</f>
        <v>609134</v>
      </c>
      <c r="H29" s="340">
        <v>509662</v>
      </c>
      <c r="I29" s="340">
        <v>0</v>
      </c>
      <c r="J29" s="340">
        <v>99472</v>
      </c>
      <c r="K29" s="351"/>
      <c r="L29" s="45"/>
    </row>
    <row r="30" spans="1:12" ht="12.75">
      <c r="A30" s="135"/>
      <c r="B30" s="41"/>
      <c r="C30" s="148" t="s">
        <v>327</v>
      </c>
      <c r="D30" s="149"/>
      <c r="E30" s="149"/>
      <c r="F30" s="149"/>
      <c r="G30" s="341">
        <f>SUM(G28:G29)</f>
        <v>2550494</v>
      </c>
      <c r="H30" s="341">
        <f>SUM(H28:H29)</f>
        <v>2129891</v>
      </c>
      <c r="I30" s="341">
        <f>SUM(I28:I29)</f>
        <v>0</v>
      </c>
      <c r="J30" s="341">
        <f>SUM(J28:J29)</f>
        <v>420603</v>
      </c>
      <c r="K30" s="341">
        <f>SUM(K28:K29)</f>
        <v>0</v>
      </c>
      <c r="L30" s="45"/>
    </row>
    <row r="31" spans="1:12" ht="22.5">
      <c r="A31" s="137"/>
      <c r="B31" s="135">
        <v>2008</v>
      </c>
      <c r="C31" s="188" t="s">
        <v>74</v>
      </c>
      <c r="D31" s="182" t="s">
        <v>165</v>
      </c>
      <c r="E31" s="182">
        <v>900</v>
      </c>
      <c r="F31" s="182">
        <v>90002</v>
      </c>
      <c r="G31" s="338">
        <f>SUM(H31:J31)</f>
        <v>419701</v>
      </c>
      <c r="H31" s="338">
        <v>356745</v>
      </c>
      <c r="I31" s="338"/>
      <c r="J31" s="338">
        <v>62956</v>
      </c>
      <c r="K31" s="341"/>
      <c r="L31" s="45"/>
    </row>
    <row r="32" spans="1:12" s="131" customFormat="1" ht="22.5">
      <c r="A32" s="473">
        <v>6</v>
      </c>
      <c r="B32" s="150">
        <v>2010</v>
      </c>
      <c r="C32" s="188" t="s">
        <v>74</v>
      </c>
      <c r="D32" s="182" t="s">
        <v>165</v>
      </c>
      <c r="E32" s="182">
        <v>900</v>
      </c>
      <c r="F32" s="182">
        <v>90002</v>
      </c>
      <c r="G32" s="338">
        <f>SUM(H32:K32)</f>
        <v>1528498</v>
      </c>
      <c r="H32" s="338">
        <v>1299222</v>
      </c>
      <c r="I32" s="338">
        <v>0</v>
      </c>
      <c r="J32" s="338">
        <v>229276</v>
      </c>
      <c r="K32" s="338"/>
      <c r="L32" s="365"/>
    </row>
    <row r="33" spans="1:12" s="131" customFormat="1" ht="11.25">
      <c r="A33" s="474"/>
      <c r="B33" s="150">
        <v>2011</v>
      </c>
      <c r="C33" s="308" t="s">
        <v>329</v>
      </c>
      <c r="D33" s="182" t="s">
        <v>165</v>
      </c>
      <c r="E33" s="182">
        <v>900</v>
      </c>
      <c r="F33" s="182">
        <v>90002</v>
      </c>
      <c r="G33" s="338">
        <f>SUM(H33:K33)</f>
        <v>1037994</v>
      </c>
      <c r="H33" s="338">
        <v>882294</v>
      </c>
      <c r="I33" s="338"/>
      <c r="J33" s="338">
        <v>155700</v>
      </c>
      <c r="K33" s="338"/>
      <c r="L33" s="365"/>
    </row>
    <row r="34" spans="1:12" ht="12.75">
      <c r="A34" s="135"/>
      <c r="B34" s="41"/>
      <c r="C34" s="148" t="s">
        <v>327</v>
      </c>
      <c r="D34" s="149"/>
      <c r="E34" s="149"/>
      <c r="F34" s="149"/>
      <c r="G34" s="341">
        <f>SUM(G31:G33)</f>
        <v>2986193</v>
      </c>
      <c r="H34" s="341">
        <f>SUM(H31:H33)</f>
        <v>2538261</v>
      </c>
      <c r="I34" s="341">
        <f>SUM(I31:I33)</f>
        <v>0</v>
      </c>
      <c r="J34" s="341">
        <f>SUM(J31:J33)</f>
        <v>447932</v>
      </c>
      <c r="K34" s="341"/>
      <c r="L34" s="45"/>
    </row>
    <row r="35" spans="1:12" ht="15.75" customHeight="1">
      <c r="A35" s="475">
        <v>7</v>
      </c>
      <c r="B35" s="304">
        <v>2010</v>
      </c>
      <c r="C35" s="310" t="s">
        <v>73</v>
      </c>
      <c r="D35" s="310" t="s">
        <v>164</v>
      </c>
      <c r="E35" s="146">
        <v>900</v>
      </c>
      <c r="F35" s="146">
        <v>90095</v>
      </c>
      <c r="G35" s="338">
        <f>SUM(H35:J35)</f>
        <v>20000</v>
      </c>
      <c r="H35" s="352"/>
      <c r="I35" s="352"/>
      <c r="J35" s="340">
        <v>20000</v>
      </c>
      <c r="K35" s="352"/>
      <c r="L35" s="45"/>
    </row>
    <row r="36" spans="1:12" ht="14.25" customHeight="1">
      <c r="A36" s="477"/>
      <c r="B36" s="303">
        <v>2011</v>
      </c>
      <c r="C36" s="311" t="s">
        <v>329</v>
      </c>
      <c r="D36" s="310" t="s">
        <v>164</v>
      </c>
      <c r="E36" s="312">
        <v>900</v>
      </c>
      <c r="F36" s="312">
        <v>90095</v>
      </c>
      <c r="G36" s="338">
        <f>SUM(H36:J36)</f>
        <v>700000</v>
      </c>
      <c r="H36" s="353">
        <v>430327</v>
      </c>
      <c r="I36" s="353"/>
      <c r="J36" s="353">
        <v>269673</v>
      </c>
      <c r="K36" s="354"/>
      <c r="L36" s="45"/>
    </row>
    <row r="37" spans="1:12" ht="12.75">
      <c r="A37" s="146"/>
      <c r="B37" s="303"/>
      <c r="C37" s="313" t="s">
        <v>327</v>
      </c>
      <c r="D37" s="310"/>
      <c r="E37" s="312"/>
      <c r="F37" s="312"/>
      <c r="G37" s="341">
        <f>SUM(G35:G36)</f>
        <v>720000</v>
      </c>
      <c r="H37" s="341">
        <f>SUM(H35:H36)</f>
        <v>430327</v>
      </c>
      <c r="I37" s="341">
        <f>SUM(I35:I36)</f>
        <v>0</v>
      </c>
      <c r="J37" s="341">
        <f>SUM(J35:J36)</f>
        <v>289673</v>
      </c>
      <c r="K37" s="341">
        <f>SUM(K35:K36)</f>
        <v>0</v>
      </c>
      <c r="L37" s="45"/>
    </row>
    <row r="38" spans="1:12" ht="45">
      <c r="A38" s="312">
        <v>8</v>
      </c>
      <c r="B38" s="303">
        <v>2010</v>
      </c>
      <c r="C38" s="321" t="s">
        <v>40</v>
      </c>
      <c r="D38" s="310" t="s">
        <v>164</v>
      </c>
      <c r="E38" s="312">
        <v>926</v>
      </c>
      <c r="F38" s="312">
        <v>92601</v>
      </c>
      <c r="G38" s="338">
        <f>SUM(H38:J38)</f>
        <v>501542</v>
      </c>
      <c r="H38" s="353">
        <v>310000</v>
      </c>
      <c r="I38" s="353"/>
      <c r="J38" s="353">
        <v>191542</v>
      </c>
      <c r="K38" s="354"/>
      <c r="L38" s="45"/>
    </row>
    <row r="39" spans="1:12" ht="12.75">
      <c r="A39" s="146"/>
      <c r="B39" s="45"/>
      <c r="C39" s="309" t="s">
        <v>327</v>
      </c>
      <c r="D39" s="45"/>
      <c r="E39" s="45"/>
      <c r="F39" s="45"/>
      <c r="G39" s="341">
        <f>SUM(G38)</f>
        <v>501542</v>
      </c>
      <c r="H39" s="341">
        <f>SUM(H38)</f>
        <v>310000</v>
      </c>
      <c r="I39" s="341">
        <f>SUM(I38)</f>
        <v>0</v>
      </c>
      <c r="J39" s="341">
        <f>SUM(J38)</f>
        <v>191542</v>
      </c>
      <c r="K39" s="352"/>
      <c r="L39" s="45"/>
    </row>
    <row r="40" spans="1:12" ht="93.75" customHeight="1">
      <c r="A40" s="475">
        <v>9</v>
      </c>
      <c r="B40" s="303">
        <v>2010</v>
      </c>
      <c r="C40" s="321" t="s">
        <v>589</v>
      </c>
      <c r="D40" s="310" t="s">
        <v>164</v>
      </c>
      <c r="E40" s="312">
        <v>926</v>
      </c>
      <c r="F40" s="312">
        <v>92695</v>
      </c>
      <c r="G40" s="338">
        <f>SUM(H40:J40)</f>
        <v>61300</v>
      </c>
      <c r="H40" s="353"/>
      <c r="I40" s="353"/>
      <c r="J40" s="353">
        <v>61300</v>
      </c>
      <c r="K40" s="354"/>
      <c r="L40" s="366" t="s">
        <v>590</v>
      </c>
    </row>
    <row r="41" spans="1:12" ht="15" customHeight="1">
      <c r="A41" s="476"/>
      <c r="B41" s="303">
        <v>2011</v>
      </c>
      <c r="C41" s="321" t="s">
        <v>591</v>
      </c>
      <c r="D41" s="310" t="s">
        <v>164</v>
      </c>
      <c r="E41" s="312">
        <v>926</v>
      </c>
      <c r="F41" s="312">
        <v>92695</v>
      </c>
      <c r="G41" s="338"/>
      <c r="H41" s="353">
        <v>49311</v>
      </c>
      <c r="I41" s="353">
        <v>5801</v>
      </c>
      <c r="J41" s="353"/>
      <c r="K41" s="354"/>
      <c r="L41" s="366"/>
    </row>
    <row r="42" spans="1:12" ht="12.75">
      <c r="A42" s="477"/>
      <c r="B42" s="303">
        <v>2011</v>
      </c>
      <c r="C42" s="367" t="s">
        <v>329</v>
      </c>
      <c r="D42" s="310" t="s">
        <v>164</v>
      </c>
      <c r="E42" s="312">
        <v>926</v>
      </c>
      <c r="F42" s="312">
        <v>92695</v>
      </c>
      <c r="G42" s="338">
        <f>SUM(H42:J42)</f>
        <v>30200</v>
      </c>
      <c r="H42" s="353">
        <v>25402</v>
      </c>
      <c r="I42" s="353">
        <v>2989</v>
      </c>
      <c r="J42" s="353">
        <v>1809</v>
      </c>
      <c r="K42" s="354"/>
      <c r="L42" s="45"/>
    </row>
    <row r="43" spans="1:12" ht="12.75">
      <c r="A43" s="146"/>
      <c r="B43" s="304"/>
      <c r="C43" s="309" t="s">
        <v>327</v>
      </c>
      <c r="D43" s="310"/>
      <c r="E43" s="146"/>
      <c r="F43" s="146"/>
      <c r="G43" s="341">
        <f>SUM(G40:G42)</f>
        <v>91500</v>
      </c>
      <c r="H43" s="341">
        <f>SUM(H40:H42)</f>
        <v>74713</v>
      </c>
      <c r="I43" s="341">
        <f>SUM(I40:I42)</f>
        <v>8790</v>
      </c>
      <c r="J43" s="341">
        <f>SUM(J40:J42)</f>
        <v>63109</v>
      </c>
      <c r="K43" s="352"/>
      <c r="L43" s="45"/>
    </row>
    <row r="44" spans="1:12" ht="12.75">
      <c r="A44" s="146">
        <v>10</v>
      </c>
      <c r="B44" s="146">
        <v>2010</v>
      </c>
      <c r="C44" s="310" t="s">
        <v>593</v>
      </c>
      <c r="D44" s="310" t="s">
        <v>164</v>
      </c>
      <c r="E44" s="386">
        <v>921</v>
      </c>
      <c r="F44" s="386">
        <v>92105</v>
      </c>
      <c r="G44" s="338">
        <f>SUM(H44:J44)</f>
        <v>33323</v>
      </c>
      <c r="H44" s="388">
        <v>19120</v>
      </c>
      <c r="I44" s="365"/>
      <c r="J44" s="365">
        <v>14203</v>
      </c>
      <c r="K44" s="365"/>
      <c r="L44" s="45"/>
    </row>
    <row r="45" spans="1:12" ht="12.75">
      <c r="A45" s="146"/>
      <c r="B45" s="45"/>
      <c r="C45" s="309" t="s">
        <v>327</v>
      </c>
      <c r="D45" s="310"/>
      <c r="E45" s="386"/>
      <c r="F45" s="386"/>
      <c r="G45" s="387">
        <f>SUM(G44)</f>
        <v>33323</v>
      </c>
      <c r="H45" s="387">
        <f>SUM(H44)</f>
        <v>19120</v>
      </c>
      <c r="I45" s="387">
        <f>SUM(I44)</f>
        <v>0</v>
      </c>
      <c r="J45" s="387">
        <f>SUM(J44)</f>
        <v>14203</v>
      </c>
      <c r="K45" s="387">
        <f>SUM(K44)</f>
        <v>0</v>
      </c>
      <c r="L45" s="45"/>
    </row>
    <row r="46" spans="1:12" ht="12.75">
      <c r="A46" s="494"/>
      <c r="B46" s="47"/>
      <c r="C46" s="495"/>
      <c r="D46" s="269"/>
      <c r="E46" s="496"/>
      <c r="F46" s="496"/>
      <c r="G46" s="497"/>
      <c r="H46" s="497"/>
      <c r="I46" s="497"/>
      <c r="J46" s="497"/>
      <c r="K46" s="497"/>
      <c r="L46" s="47"/>
    </row>
    <row r="47" spans="9:11" ht="12.75">
      <c r="I47" s="9" t="s">
        <v>95</v>
      </c>
      <c r="J47" s="9"/>
      <c r="K47" s="9"/>
    </row>
    <row r="48" spans="9:11" ht="12.75">
      <c r="I48" s="9"/>
      <c r="J48" s="9"/>
      <c r="K48" s="9"/>
    </row>
    <row r="49" spans="9:11" ht="12.75">
      <c r="I49" s="9" t="s">
        <v>281</v>
      </c>
      <c r="J49" s="9"/>
      <c r="K49" s="9"/>
    </row>
  </sheetData>
  <sheetProtection/>
  <mergeCells count="17">
    <mergeCell ref="L10:L12"/>
    <mergeCell ref="A32:A33"/>
    <mergeCell ref="A40:A42"/>
    <mergeCell ref="A35:A36"/>
    <mergeCell ref="A10:A12"/>
    <mergeCell ref="E11:E12"/>
    <mergeCell ref="H11:H12"/>
    <mergeCell ref="B6:K7"/>
    <mergeCell ref="B10:B12"/>
    <mergeCell ref="C10:C12"/>
    <mergeCell ref="D10:D12"/>
    <mergeCell ref="E10:F10"/>
    <mergeCell ref="G10:G12"/>
    <mergeCell ref="H10:K10"/>
    <mergeCell ref="J11:K11"/>
    <mergeCell ref="F11:F12"/>
    <mergeCell ref="I11:I12"/>
  </mergeCells>
  <printOptions/>
  <pageMargins left="0.75" right="0.75" top="1" bottom="1" header="0.5" footer="0.5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Czechowice-Dziedzice</dc:creator>
  <cp:keywords/>
  <dc:description/>
  <cp:lastModifiedBy>lzak</cp:lastModifiedBy>
  <cp:lastPrinted>2010-07-28T06:48:09Z</cp:lastPrinted>
  <dcterms:created xsi:type="dcterms:W3CDTF">2008-01-11T07:16:34Z</dcterms:created>
  <dcterms:modified xsi:type="dcterms:W3CDTF">2010-07-28T07:02:33Z</dcterms:modified>
  <cp:category/>
  <cp:version/>
  <cp:contentType/>
  <cp:contentStatus/>
</cp:coreProperties>
</file>