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14"/>
  </bookViews>
  <sheets>
    <sheet name="zał.1" sheetId="1" r:id="rId1"/>
    <sheet name="zał.2" sheetId="2" r:id="rId2"/>
    <sheet name="zał.2a" sheetId="3" r:id="rId3"/>
    <sheet name="Zał.3" sheetId="4" r:id="rId4"/>
    <sheet name="Zał.4" sheetId="5" r:id="rId5"/>
    <sheet name="Zał.5" sheetId="6" r:id="rId6"/>
    <sheet name="Zał.6" sheetId="7" r:id="rId7"/>
    <sheet name="Zał.7" sheetId="8" r:id="rId8"/>
    <sheet name="Zał.8" sheetId="9" r:id="rId9"/>
    <sheet name="Zał.9" sheetId="10" r:id="rId10"/>
    <sheet name="Zał.10" sheetId="11" r:id="rId11"/>
    <sheet name="Zał.11" sheetId="12" r:id="rId12"/>
    <sheet name="Zał.12" sheetId="13" r:id="rId13"/>
    <sheet name="Zał.13" sheetId="14" r:id="rId14"/>
    <sheet name="Zał.14" sheetId="15" r:id="rId15"/>
  </sheets>
  <definedNames>
    <definedName name="_xlnm.Print_Area" localSheetId="0">'zał.1'!$A$2:$L$87</definedName>
    <definedName name="_xlnm.Print_Area" localSheetId="3">'Zał.3'!$B$2:$F$125</definedName>
    <definedName name="_xlnm.Print_Area" localSheetId="5">'Zał.5'!$A$1:$H$96</definedName>
  </definedNames>
  <calcPr fullCalcOnLoad="1"/>
</workbook>
</file>

<file path=xl/sharedStrings.xml><?xml version="1.0" encoding="utf-8"?>
<sst xmlns="http://schemas.openxmlformats.org/spreadsheetml/2006/main" count="1250" uniqueCount="708">
  <si>
    <t xml:space="preserve">Budowa obiektu sportowego – budowa otwartego kompleksu rekreacyjno – sportowego w Bronowie
</t>
  </si>
  <si>
    <t>Termomodernizacja budynku OSP Ligota</t>
  </si>
  <si>
    <t>Zakup samochodu bojowego dla OSP Bronów</t>
  </si>
  <si>
    <t xml:space="preserve">Budowa sali gimnastycznej przy SP Nr 2 przy ul. Węglowej w Czechowicach – Diedzicach 
</t>
  </si>
  <si>
    <t>przetarg</t>
  </si>
  <si>
    <t xml:space="preserve"> zgodnie z opracowanym projektem</t>
  </si>
  <si>
    <t>WPi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</si>
  <si>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</si>
  <si>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</si>
  <si>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</si>
  <si>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</si>
  <si>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</si>
  <si>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</si>
  <si>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</si>
  <si>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</si>
  <si>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</si>
  <si>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</si>
  <si>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Lp.</t>
  </si>
  <si>
    <t>Wyszczególnienie</t>
  </si>
  <si>
    <t>w tym:</t>
  </si>
  <si>
    <t>2.</t>
  </si>
  <si>
    <t>Dział 600 Transport i łączność</t>
  </si>
  <si>
    <t>3.</t>
  </si>
  <si>
    <t>4.</t>
  </si>
  <si>
    <t>5.</t>
  </si>
  <si>
    <t>Dział 750 Administracja publiczna</t>
  </si>
  <si>
    <t>6.</t>
  </si>
  <si>
    <t>7.</t>
  </si>
  <si>
    <t>Dział 754 Bezpieczeństwo publiczne i ochrona przeciwpożarowa</t>
  </si>
  <si>
    <t>8.</t>
  </si>
  <si>
    <t>9.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</si>
  <si>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</si>
  <si>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</si>
  <si>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</si>
  <si>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</si>
  <si>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</si>
  <si>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</si>
  <si>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mgr Marek Kwaśny</t>
  </si>
  <si>
    <t>1.</t>
  </si>
  <si>
    <t>a/</t>
  </si>
  <si>
    <t>b/</t>
  </si>
  <si>
    <t>DOCHODY I WYDATKI ZWIĄZANE Z ZADANIAMI WŁASNYMI I ZLECONYMI JEDNOSTKOM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</si>
  <si>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</si>
  <si>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</si>
  <si>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</si>
  <si>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</si>
  <si>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</si>
  <si>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</si>
  <si>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</si>
  <si>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</si>
  <si>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</si>
  <si>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</si>
  <si>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</si>
  <si>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</si>
  <si>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</si>
  <si>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</si>
  <si>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</si>
  <si>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</si>
  <si>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</si>
  <si>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</si>
  <si>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Pomoc społeczna</t>
  </si>
  <si>
    <t>Świadczenia rodzinne, zaliczka alimentacyjna oraz składki na ubezpieczenia emerytalne i rentowe z ubezpieczenia społecznego</t>
  </si>
  <si>
    <t>Wydatki osobowe niezaliczone do wynagrodzeń</t>
  </si>
  <si>
    <t>Świadczenia społeczne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</si>
  <si>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</si>
  <si>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</si>
  <si>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</si>
  <si>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</si>
  <si>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Szkolenia pracowników niebędących członkami korpusu służby cywilnej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</si>
  <si>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</si>
  <si>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</si>
  <si>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</si>
  <si>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</si>
  <si>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Ośrodki pomocy społecznej</t>
  </si>
  <si>
    <t>Usługi opiekuńcze i specjalistyczne usługi opiekuńcze</t>
  </si>
  <si>
    <t>Odpisy na zakładowy fundusz świadczeń socjalnych</t>
  </si>
  <si>
    <t>Pozostała działalność</t>
  </si>
  <si>
    <t>OGÓŁEM:</t>
  </si>
  <si>
    <t xml:space="preserve">DOCHODY I WYDATKI ZWIĄZANE Z ZADANIAMI REALIZOWANYMI NA PODSTAWIE 
POROZUMIEŃ MIĘDZY JEDNOSTKAMI SAMORZĄDU TERYTORIALNEGO                             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</si>
  <si>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</si>
  <si>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</si>
  <si>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</si>
  <si>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Bezpieczeństwo publiczne i ochrona przeciwpożarowa</t>
  </si>
  <si>
    <t>Oczyszczanie miast i wsi</t>
  </si>
  <si>
    <t xml:space="preserve">Kwota zł </t>
  </si>
  <si>
    <t>I.</t>
  </si>
  <si>
    <t>DOCHODY BUDŻETU</t>
  </si>
  <si>
    <t>II.</t>
  </si>
  <si>
    <t>WYDATKI BUDŻETU</t>
  </si>
  <si>
    <t>III.</t>
  </si>
  <si>
    <t>DEFICYT BUDŻETOWY (I-II)</t>
  </si>
  <si>
    <t>IV.</t>
  </si>
  <si>
    <t>FINANSOWANIE DEFICYTU BUDŻETOWEGO (1-2)</t>
  </si>
  <si>
    <t>Przychody ogółem:
z tego:</t>
  </si>
  <si>
    <t>A.</t>
  </si>
  <si>
    <t>nadwyżka budżetowa</t>
  </si>
  <si>
    <t>B.</t>
  </si>
  <si>
    <t>wolne środki</t>
  </si>
  <si>
    <t>C.</t>
  </si>
  <si>
    <t>z pożyczek</t>
  </si>
  <si>
    <t>D.</t>
  </si>
  <si>
    <t>z kredytów</t>
  </si>
  <si>
    <t>Rozchody ogółem
z tego:</t>
  </si>
  <si>
    <t>Spłata kredytów</t>
  </si>
  <si>
    <t>Spłata pożyczek</t>
  </si>
  <si>
    <t xml:space="preserve"> </t>
  </si>
  <si>
    <t>Urząd Miejski</t>
  </si>
  <si>
    <t>AZK</t>
  </si>
  <si>
    <t>010</t>
  </si>
  <si>
    <t>Rolnictwo i łowiectwo</t>
  </si>
  <si>
    <t>01030</t>
  </si>
  <si>
    <t>Izby rolnicze</t>
  </si>
  <si>
    <t>Oświata i wychowanie</t>
  </si>
  <si>
    <t>Przedszkola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</si>
  <si>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</si>
  <si>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</si>
  <si>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</si>
  <si>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</si>
  <si>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</si>
  <si>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</si>
  <si>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Zwrot dotacji wykorzystanych niezgodnie z przeznaczeniem lub pobranych w nadmiernej wysokości</t>
  </si>
  <si>
    <t>Załącznik Nr 8</t>
  </si>
  <si>
    <t>wg ludności</t>
  </si>
  <si>
    <t>wg obszaru</t>
  </si>
  <si>
    <t>razem</t>
  </si>
  <si>
    <t>rozdz.60016 Drogi publiczne gminne</t>
  </si>
  <si>
    <t>rozdz.75412 Ochotnicze straże pożarne</t>
  </si>
  <si>
    <t>rozdz.80101 Szkoły podstawowe</t>
  </si>
  <si>
    <t>rozdz.80103 Oddziały przedszkolne w szkołach podstawowych</t>
  </si>
  <si>
    <t>rozdz.80104 Przedszkola</t>
  </si>
  <si>
    <t>rozdz.80110 Gimnazja</t>
  </si>
  <si>
    <t>rozdz.85295 Pozostała działalność</t>
  </si>
  <si>
    <t>rozdz.90015 Oświetlenie ulic, placów i dróg</t>
  </si>
  <si>
    <t>rozdz.92109 Domy i ośrodki kultury, świetlice i kluby</t>
  </si>
  <si>
    <t>rozdz.92195 Pozostała działalność</t>
  </si>
  <si>
    <t>rozdz.92695 Pozostała działalność</t>
  </si>
  <si>
    <t>Nazwa zakładu budżetowego</t>
  </si>
  <si>
    <t>Klasyfikacja Budżetowa</t>
  </si>
  <si>
    <t>Stan środków obrotowych na 01.01.</t>
  </si>
  <si>
    <t>Przychody</t>
  </si>
  <si>
    <t>Wydatki</t>
  </si>
  <si>
    <t>Stan środków obrotowych na 31.12.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</si>
  <si>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</si>
  <si>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</si>
  <si>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</si>
  <si>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</si>
  <si>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</si>
  <si>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</si>
  <si>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</si>
  <si>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</si>
  <si>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</si>
  <si>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% (poz.4:3)</t>
  </si>
  <si>
    <t>Ogółem wozokilometrów</t>
  </si>
  <si>
    <t>Ogółem koszty działalności bieżącej</t>
  </si>
  <si>
    <t>Koszt 1 wozokilometra</t>
  </si>
  <si>
    <t>Wpływy własne</t>
  </si>
  <si>
    <t>Dotacja</t>
  </si>
  <si>
    <t>Załącznik Nr 10</t>
  </si>
  <si>
    <t>Załącznik Nr 11</t>
  </si>
  <si>
    <t>środki pieniężne</t>
  </si>
  <si>
    <t>należności</t>
  </si>
  <si>
    <t>zobowiązania</t>
  </si>
  <si>
    <t>Planowane przychody</t>
  </si>
  <si>
    <t>Gospodarka odpadami</t>
  </si>
  <si>
    <t>Nazwa dochodów własnych</t>
  </si>
  <si>
    <t>Klasyfikacja 
Dz.  Rozdz.</t>
  </si>
  <si>
    <t>Stan środków pieniężnych na 01.01.</t>
  </si>
  <si>
    <t>Stan środków pieniężnych na 31.12.</t>
  </si>
  <si>
    <t>Dz.801 rozdz.80104</t>
  </si>
  <si>
    <t>% (poz.2:1)</t>
  </si>
  <si>
    <t>Odpłatność za żywienie dzieci, młodzieży i personelu w stołówkach szkolnych</t>
  </si>
  <si>
    <t>Dz.801 rozdz.80148</t>
  </si>
  <si>
    <t>% (poz.5:4)</t>
  </si>
  <si>
    <t>% (5:4)</t>
  </si>
  <si>
    <t>Stan funduszu na początek roku</t>
  </si>
  <si>
    <t>opłaty za uzgodnienia dokumentacji projektowych</t>
  </si>
  <si>
    <t>opłaty za zgłoszenia robót geodezyjnych oraz ze sprzedaży i udostępnienia map oraz innych materiałów z zasobu</t>
  </si>
  <si>
    <t>inne (odsetki bankowe)</t>
  </si>
  <si>
    <t>Odprowadzenia:</t>
  </si>
  <si>
    <t>odprowadzenie 10% wpływów na fundusz centalny (CFGZGIK)</t>
  </si>
  <si>
    <t>odprowadzenie 10% wpływów na fundusz wojewódzki (WFGZGIK)</t>
  </si>
  <si>
    <t>Wydatki bieżące (własne)</t>
  </si>
  <si>
    <t>Stan funduszu na koniec roku</t>
  </si>
  <si>
    <t>Kredyty:</t>
  </si>
  <si>
    <t>600</t>
  </si>
  <si>
    <t>60014</t>
  </si>
  <si>
    <t>754</t>
  </si>
  <si>
    <t>Plan finansowy na 2009r.</t>
  </si>
  <si>
    <t>75412</t>
  </si>
  <si>
    <t>Ochotnicze straże pożarne</t>
  </si>
  <si>
    <t>Gimnazja</t>
  </si>
  <si>
    <t>Zakup materiałów papierniczych do sprzętu drukarskiego i urządzeń kserograficznych</t>
  </si>
  <si>
    <t>Licea profilowane</t>
  </si>
  <si>
    <t>Dotacja podmiotowa dla niepublicznej jednostki systemu oświaty</t>
  </si>
  <si>
    <t>Dotacja celowa na finansowanie lub dofinansowanie zadań zleconych do realizacji stowarzyszeniom</t>
  </si>
  <si>
    <t>Dotacje celowe przekazane gminie na zadania bieżące realizowane na podstawie porozumień (umów) między jednostkami samorządu terytorialnego</t>
  </si>
  <si>
    <t>rozdz.75022 Rady gmin (miast i miast na prawach powiatu)</t>
  </si>
  <si>
    <t>rozdz. 75095 Pozostała działalność</t>
  </si>
  <si>
    <t>rozdz.758 Rózne rozliczenia</t>
  </si>
  <si>
    <t>Rozdz.75818 Rezerwy ogólne i celowe</t>
  </si>
  <si>
    <t>rozdz.90004 Utrzymanie zieleni w miastach i gminach</t>
  </si>
  <si>
    <t>Dział 851 Ochrona zdrowia</t>
  </si>
  <si>
    <t>rozdz.85154 Przeciwdziałanie alkoholizmowi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</si>
  <si>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</si>
  <si>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</si>
  <si>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</si>
  <si>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</si>
  <si>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     mgr Marek Kwaśny</t>
  </si>
  <si>
    <t>Załącznik Nr 5</t>
  </si>
  <si>
    <t xml:space="preserve">      mgr Marek Kwaśny</t>
  </si>
  <si>
    <t xml:space="preserve">                                                          mgr Marek Kwaśny</t>
  </si>
  <si>
    <t>pokrycie deficytu i rozchodów</t>
  </si>
  <si>
    <t xml:space="preserve">Planowane przychody </t>
  </si>
  <si>
    <t xml:space="preserve">Planowane wydatki </t>
  </si>
  <si>
    <t xml:space="preserve">                                                       Rady Miejskiej w Czechowicach-Dziedzicach</t>
  </si>
  <si>
    <t>Postęp biologiczny w produkcji zwierzęcej</t>
  </si>
  <si>
    <t xml:space="preserve">WYKAZ DOTACJI                           </t>
  </si>
  <si>
    <t>01020</t>
  </si>
  <si>
    <t xml:space="preserve">Dotacja celowa z budżetu na finansowanie lub dofinansowanie zadań zleconych do realizacji pozostałym jednostkom niezaliczanym do sektora finansów publicznych </t>
  </si>
  <si>
    <t>Kultura fizyczna i sport</t>
  </si>
  <si>
    <t>Zadania w zakresie kultury fizycznej i sportu</t>
  </si>
  <si>
    <t>(Ratownictwo i ochrona ludności)</t>
  </si>
  <si>
    <t>(Działanie na rzecz osób niepełnosprawnych)</t>
  </si>
  <si>
    <t>Pozostałe zadania w zakresie kultury</t>
  </si>
  <si>
    <t>Edukacyjna opieka wychowawcza</t>
  </si>
  <si>
    <t>Kolonie i obozy oraz inne formy wypoczynku dzieci i młodzieży szkolnej, a także szkolenia młodzieży</t>
  </si>
  <si>
    <t>(Krajoznastwo oraz wypoczynek dzieci i młodzieży)</t>
  </si>
  <si>
    <t>Przeciwdziałanie i ograniczanie skutków patologii społecznej</t>
  </si>
  <si>
    <t xml:space="preserve">(Pomoc społeczna w tym pomoc rodzinom i osobom w trudnej sytuacji życiowej oraz wyrównywanie szans tych rodzin i osób) </t>
  </si>
  <si>
    <t>a)</t>
  </si>
  <si>
    <t>dotacje dla organizacji pożytku publicznego</t>
  </si>
  <si>
    <t xml:space="preserve"> dotacje dla OSP</t>
  </si>
  <si>
    <t xml:space="preserve"> zwalczanie narkomanii</t>
  </si>
  <si>
    <t>przeciwdziałanie alkoholizmowi</t>
  </si>
  <si>
    <t>pozostałe dotacje</t>
  </si>
  <si>
    <t>b)</t>
  </si>
  <si>
    <t>dotacje dla oświaty niepublicznej</t>
  </si>
  <si>
    <t>c)</t>
  </si>
  <si>
    <t>dotacje dla instytucji kultury</t>
  </si>
  <si>
    <t xml:space="preserve">                                        Przewodniczący Rady Miejskiej</t>
  </si>
  <si>
    <t>d)</t>
  </si>
  <si>
    <t>Załącznik Nr 13</t>
  </si>
  <si>
    <t>Rok</t>
  </si>
  <si>
    <t>Nazwa programu</t>
  </si>
  <si>
    <t>Jednostka realizujaca program</t>
  </si>
  <si>
    <t>Klasyfikacja</t>
  </si>
  <si>
    <t xml:space="preserve"> Wartość projektu w danym roku</t>
  </si>
  <si>
    <t>Finansowanie w tym:</t>
  </si>
  <si>
    <t>Rozdz.</t>
  </si>
  <si>
    <t>środki z funduszy strukturalnych</t>
  </si>
  <si>
    <t>środki z budżetu państwa</t>
  </si>
  <si>
    <t>środki z budżetu miasta</t>
  </si>
  <si>
    <t>wydatki kwalifikowane</t>
  </si>
  <si>
    <t>wydatki niekwalifikowane</t>
  </si>
  <si>
    <t>Sokrates Comenius</t>
  </si>
  <si>
    <t>Razem:</t>
  </si>
  <si>
    <t>Ośrodek Pomocy Społecznej</t>
  </si>
  <si>
    <t>j.w.</t>
  </si>
  <si>
    <t>Plan na 2010r.</t>
  </si>
  <si>
    <t>Plan finansowy na 2010r.</t>
  </si>
  <si>
    <t>Plan finansowy na 30.09.2009r.</t>
  </si>
  <si>
    <t>PLAN PRZYCHODÓW I WYDATKÓW ZAKŁADU BUDŻETOWEGO W 2010 ROKU</t>
  </si>
  <si>
    <t>Plan finansowy po zmianach na 2009r.</t>
  </si>
  <si>
    <t>PKM</t>
  </si>
  <si>
    <t>SZCZEGÓŁOWE ZESTAWIENIE PRZYCHODÓW I WYDATKÓW GMINNEGO FUNDUSZU GOSPODARKI ZASOBEM GEODEZYJNYM I KARTOGRAFICZNYM NA 2010 ROK</t>
  </si>
  <si>
    <t>Plan wg uchwały budżetowej nr XXVIII/260/08 z dnia 30 grudnia 2008r.</t>
  </si>
  <si>
    <t xml:space="preserve">Plan po zmianach 2009r. </t>
  </si>
  <si>
    <t>Zasiłki stałe</t>
  </si>
  <si>
    <t>PODZIAŁ ŚRODKÓW NA JEDNOSTKI POMOCNICZE NA 2010 ROK</t>
  </si>
  <si>
    <t>rozdz.60014 Drogi publiczne powiatowe</t>
  </si>
  <si>
    <t>Budowa Miejskiej Sieci Teleinformatycznej w Gminie Czechowice-Dziedzice</t>
  </si>
  <si>
    <t>rozdz.90001 Gospodarka ściekowa i ochrona wód</t>
  </si>
  <si>
    <t>rozdz.90003 Oczyszczanie miast i wsi</t>
  </si>
  <si>
    <t>rozdz.92116 Biblioteki</t>
  </si>
  <si>
    <t>(Ekologia i ochrona zwierząt oraz ochrona dziedzictwa przyrodniczego)</t>
  </si>
  <si>
    <t>rodzaj dotacji</t>
  </si>
  <si>
    <t>60004</t>
  </si>
  <si>
    <t xml:space="preserve">celowa dla jednostek sektora finansów publicznych </t>
  </si>
  <si>
    <t>celowa dla jednostek spoza sektora finansów publicznych</t>
  </si>
  <si>
    <t>przedmiotowa dla jednostek sektora finansów publicznych</t>
  </si>
  <si>
    <t>Lokalny transport zbiorowy</t>
  </si>
  <si>
    <t>Dotacja przedmiotowa z budżetu dla zakładu budżetowego</t>
  </si>
  <si>
    <t>Dotacje celowe z budżetu na finansowanie lub dofinansowanie kosztów realizacji
inwestycji i zakupów inwestycyjnych zakładów budżetowych</t>
  </si>
  <si>
    <t>celowa dla jednostek sektora finansów publicznych</t>
  </si>
  <si>
    <t xml:space="preserve">podmiotowa dla jednostek sektora finansów publicznych </t>
  </si>
  <si>
    <t>podmiotowa dla jednostek spoza sektora finansów publicznych</t>
  </si>
  <si>
    <t>WYDATKI NA PROGRAMY I PROJEKTY REALIZOWANE ZE ŚRODKÓW POCHODZĄCYCH Z BUDŻETU UNII EUROPEJSKIEJ I ZE ŹRÓDEŁ ZAGRANICZNYCH I NIE PODLEGAJĄCE ZWROTOWI NA 2010 ROK</t>
  </si>
  <si>
    <t>PODZIAŁ ŚRODKÓW NA FUNDUSZ SOŁECKI NA 2010 ROK</t>
  </si>
  <si>
    <t>Dotacja celowa na pomoc finansową udzielaną między jednostkami samorządu terytorialnego na dofinansowanie własnych zadań bieżących</t>
  </si>
  <si>
    <t>Załącznik Nr 4</t>
  </si>
  <si>
    <t>Załącznik Nr 6</t>
  </si>
  <si>
    <t xml:space="preserve">                                                       Załącznik Nr 7</t>
  </si>
  <si>
    <t>RAZEM:</t>
  </si>
  <si>
    <t>środki przyznane Radzie Sołeckiej Zabrzeg zostały umieszczone na rezerwie jednostek pomocniczych ponieważ nie zorganizowano spotkania wiejskiego mieszkańców do dnia 30 września 2009 roku</t>
  </si>
  <si>
    <t>Jednostki pomocnicze:</t>
  </si>
  <si>
    <t xml:space="preserve">fundusz sołecki: </t>
  </si>
  <si>
    <t>Załącznik Nr 14</t>
  </si>
  <si>
    <t>PLAN PRZYCHODÓW I WYDATKÓW RACHUNKU DOCHODÓW WŁASNYCH NA 2010 ROK</t>
  </si>
  <si>
    <t>Załącznik Nr 3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</si>
  <si>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</si>
  <si>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</si>
  <si>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</si>
  <si>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</si>
  <si>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</si>
  <si>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</si>
  <si>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</si>
  <si>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</si>
  <si>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Budowa chodnika w ciągu ul. Bronowskiej</t>
  </si>
  <si>
    <t>odc.do skrzyżowania z ul. Zabrzeską/ dotacja</t>
  </si>
  <si>
    <t>dotacja, jednostki pomocnicze</t>
  </si>
  <si>
    <t>Rozdz.60016 Drogi publiczne gminne</t>
  </si>
  <si>
    <t>Przebudowa ul. Klasztornej</t>
  </si>
  <si>
    <t>Przebudowa ul. Kolejowej - projekt</t>
  </si>
  <si>
    <t>75 mb/ jednostki pomocnicze</t>
  </si>
  <si>
    <t>Budowa odwodnienia ul. Wodnej - projekt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</si>
  <si>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</si>
  <si>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</si>
  <si>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</si>
  <si>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</si>
  <si>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</si>
  <si>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</si>
  <si>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</si>
  <si>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</si>
  <si>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</si>
  <si>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Zakup oprogramowania antywirusowego</t>
  </si>
  <si>
    <t>Rozdz.75412 Ochotnicze straże pożarne</t>
  </si>
  <si>
    <t>Rozbudowa budynku OSP przy ul. Barlickiego</t>
  </si>
  <si>
    <t>Zakup motopompy - OSP Dziedzice</t>
  </si>
  <si>
    <t>Rozdz.80101 Szkoły podstawowe</t>
  </si>
  <si>
    <t xml:space="preserve"> Rozbudowa SP w Zabrzegu - projekt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</si>
  <si>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</si>
  <si>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</si>
  <si>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</si>
  <si>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</si>
  <si>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</si>
  <si>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Zakup maszyny do mycia sali gimnastycznej w GP Nr 2</t>
  </si>
  <si>
    <t>Zakup maszyny do mycia sali gimnastycznej w GP Nr 3</t>
  </si>
  <si>
    <t>Rozdz. 80148 Stołówki szkolne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</si>
  <si>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</si>
  <si>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</si>
  <si>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</si>
  <si>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</si>
  <si>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</si>
  <si>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</si>
  <si>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</si>
  <si>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</si>
  <si>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Dobudowa oświetlenia ul. Poziomkowej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</si>
  <si>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</si>
  <si>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</si>
  <si>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</si>
  <si>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</si>
  <si>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</si>
  <si>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</si>
  <si>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</si>
  <si>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Dobudowa oświetlenia ul. Stromej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</si>
  <si>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</si>
  <si>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</si>
  <si>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</si>
  <si>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</si>
  <si>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>Załącznik Nr 9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</si>
  <si>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</si>
  <si>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</si>
  <si>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</si>
  <si>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</si>
  <si>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</si>
  <si>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</si>
  <si>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</si>
  <si>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</si>
  <si>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</si>
  <si>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</si>
  <si>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</si>
  <si>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</si>
  <si>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</si>
  <si>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</si>
  <si>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</si>
  <si>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</si>
  <si>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 xml:space="preserve">dotacja 141 032 zł (2010), dotacja 3 333 881 zł (2011), realizacja w 2012r (4 810 779 zł w tym: śr wł -721 617 zł, dotacja 4 089 162 zł) </t>
  </si>
  <si>
    <t>2010-2011</t>
  </si>
  <si>
    <t>2009-2013</t>
  </si>
  <si>
    <t>2 225 000 w 2013r.</t>
  </si>
  <si>
    <t>Ogółem środki budżetowe</t>
  </si>
  <si>
    <t xml:space="preserve">       mgr Marek Kwaśny</t>
  </si>
  <si>
    <t>Załącznik Nr 2</t>
  </si>
  <si>
    <t>Treść</t>
  </si>
  <si>
    <t>Plan wydatków na 2010</t>
  </si>
  <si>
    <t>Wydatki bieżące, w tym:</t>
  </si>
  <si>
    <t xml:space="preserve"> Wydatki majątkowe, w tym:</t>
  </si>
  <si>
    <t>Wydatki jednostek budżetowych, w tym:</t>
  </si>
  <si>
    <t>Inwestycje i zakupy inwestycyjne, w tym:</t>
  </si>
  <si>
    <t>Zakup i objęcie akcji i udziałów</t>
  </si>
  <si>
    <t>Wniesienie wkładów do spółek prawa handlowego</t>
  </si>
  <si>
    <t>Wynagrodzenia i składki naliczone od wynagrodzeń</t>
  </si>
  <si>
    <t>Wydatki związane z realizacją zadań statutowych</t>
  </si>
  <si>
    <t>Dotacje na zadania bieżące</t>
  </si>
  <si>
    <t>Świadczenia na rzecz osób fizycznych</t>
  </si>
  <si>
    <t>Wydatki na programy finansowane z udziałem środków o których mowa w art. 5 ust 1 pkt 2 i 3 uofp</t>
  </si>
  <si>
    <t>Obsługa długu jst</t>
  </si>
  <si>
    <t>01095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</si>
  <si>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</si>
  <si>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</si>
  <si>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</si>
  <si>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</si>
  <si>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</si>
  <si>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Cmentarze</t>
  </si>
  <si>
    <t xml:space="preserve"> Starostwa powiatowe</t>
  </si>
  <si>
    <t xml:space="preserve"> Promocja jednostek samorządu terytorialnego</t>
  </si>
  <si>
    <t xml:space="preserve"> Pozostała działalność</t>
  </si>
  <si>
    <t>Obrona cywilna</t>
  </si>
  <si>
    <t>Straż Miejska</t>
  </si>
  <si>
    <t>Dochody od osób prawnych, od osób fizycznych i od innych jednostek nieposiadających osobowości prawnej oraz wydatki związane z ich poborem</t>
  </si>
  <si>
    <t xml:space="preserve"> Obsługa długu publicznego</t>
  </si>
  <si>
    <t>Obsługa papierów wartościowych, kredytów i pożyczek jednostek samorządu terytorialnego</t>
  </si>
  <si>
    <t>Różne rozliczenia</t>
  </si>
  <si>
    <t>Szkoły podstawowe</t>
  </si>
  <si>
    <t>Oddziały przedszkolne w szkołach podstawowych</t>
  </si>
  <si>
    <t xml:space="preserve"> Gimnazja</t>
  </si>
  <si>
    <t>Dowożenie uczniów do szkół</t>
  </si>
  <si>
    <t>Zespoły obsługi ekonomiczno-administracyjnej szkół</t>
  </si>
  <si>
    <t>Stołówki szkolne</t>
  </si>
  <si>
    <t xml:space="preserve"> Zwalczanie narkomanii</t>
  </si>
  <si>
    <t xml:space="preserve"> Pomoc społeczna</t>
  </si>
  <si>
    <t>Domy pomocy społecznej</t>
  </si>
  <si>
    <t xml:space="preserve"> Ośrodki wsparcia</t>
  </si>
  <si>
    <t>Dodatki mieszkaniowe</t>
  </si>
  <si>
    <t xml:space="preserve"> Ośrodki pomocy społecznej</t>
  </si>
  <si>
    <t xml:space="preserve"> Świetlice szkolne</t>
  </si>
  <si>
    <t xml:space="preserve"> Kolonie i obozy oraz inne formy wypoczynku dzieci i młodzieży szkolnej, a także szkolenia młodzieży</t>
  </si>
  <si>
    <t>Pomoc materialna dla uczniów</t>
  </si>
  <si>
    <t xml:space="preserve"> Gospodarka komunalna i ochrona środowiska</t>
  </si>
  <si>
    <t>Oświetlenie ulic, placów i dróg</t>
  </si>
  <si>
    <t xml:space="preserve"> Instytucje kultury fizycznej</t>
  </si>
  <si>
    <t xml:space="preserve">         mgr Marek Kwaśny</t>
  </si>
  <si>
    <t>Załącznik Nr 2a</t>
  </si>
  <si>
    <t xml:space="preserve">        JEDNOSTEK ORGANIZACYJNYCH GMINY REALIZUJĄCYCH WYDATKI</t>
  </si>
  <si>
    <t>Nazwa wydziału / jednostki</t>
  </si>
  <si>
    <t>REZERWY</t>
  </si>
  <si>
    <t>Wydział Finansowo - Budżetowy</t>
  </si>
  <si>
    <t>Razem</t>
  </si>
  <si>
    <t>Wydział Księgowości</t>
  </si>
  <si>
    <t>Wydział Spraw Obywatelskich</t>
  </si>
  <si>
    <t>Wydział Promocji Kultury i Sportu</t>
  </si>
  <si>
    <t>Biuro Rady Miejskiej</t>
  </si>
  <si>
    <t>Wydział Świadczeń Społecznych</t>
  </si>
  <si>
    <t>80101</t>
  </si>
  <si>
    <t>Razem Urząd:</t>
  </si>
  <si>
    <t>Administracja Zasobów Komunalnych</t>
  </si>
  <si>
    <t>Miejski Ośrodek Sportu i Rekreacji</t>
  </si>
  <si>
    <t>Zespół Szkolno - Przedszkolny Nr 1          Cz-Dz</t>
  </si>
  <si>
    <t>Szkoła Podstawowa Nr 2 Cz-Dz</t>
  </si>
  <si>
    <t>Szkoła Podstawowa Nr 3 Cz-Dz</t>
  </si>
  <si>
    <t>Szkoła Podstawowa Nr 4 Cz-Dz</t>
  </si>
  <si>
    <t>Szkoła Podstawowa Nr 5 Cz-Dz</t>
  </si>
  <si>
    <t>Szkoła Podstawowa Nr 7 Cz-Dz</t>
  </si>
  <si>
    <t>Szkoła Podstawowa Nr 2 w Ligocie</t>
  </si>
  <si>
    <t>Szkoła Podstawowa Nr 3 w Ligocie</t>
  </si>
  <si>
    <t>Przedszkole Publiczne Nr 2 Cz-Dz</t>
  </si>
  <si>
    <t>Przedszkole Publiczne Nr 3 Cz-Dz</t>
  </si>
  <si>
    <t>Przedszkole Publiczne Nr 5 Cz-Dz</t>
  </si>
  <si>
    <t>Przedszkole Publiczne Nr 6 Cz-Dz</t>
  </si>
  <si>
    <t>Przedszkole Publiczne Nr 7 Cz-Dz</t>
  </si>
  <si>
    <t>Przedszkole Publiczne Nr 8 Cz-Dz</t>
  </si>
  <si>
    <t>Przedszkole Publiczne Nr 9 Cz-Dz</t>
  </si>
  <si>
    <t>Przedszkole Publiczne Nr 10 Cz-Dz</t>
  </si>
  <si>
    <t>Przedszkole Publiczne Nr 11 Cz-Dz</t>
  </si>
  <si>
    <t>Przedszkole Publiczne Ligota</t>
  </si>
  <si>
    <t>Gimnazjum Publiczne Nr 1</t>
  </si>
  <si>
    <t>Gimnazjum Publiczne Nr 2</t>
  </si>
  <si>
    <t>Gimnazjum Publiczne Nr 3</t>
  </si>
  <si>
    <t>Zespół Obsługi Placówek Oświatowych</t>
  </si>
  <si>
    <t>Ogółem:</t>
  </si>
  <si>
    <t xml:space="preserve">          mgr Marek Kwaśny</t>
  </si>
  <si>
    <t>Załącznik Nr 1</t>
  </si>
  <si>
    <t>Plan dochodów ogółem</t>
  </si>
  <si>
    <t>Plan dochodów bieżących</t>
  </si>
  <si>
    <t>z tego:</t>
  </si>
  <si>
    <t>Plan dochodów majątkowych</t>
  </si>
  <si>
    <t>z tytułu dotacji</t>
  </si>
  <si>
    <t>środki z tytułu w art.5 ust.1 pkt 2 i 3</t>
  </si>
  <si>
    <t>pozostałe</t>
  </si>
  <si>
    <t>środki z tytułu art.5 ust.1 pkt 2 i 3</t>
  </si>
  <si>
    <t>020</t>
  </si>
  <si>
    <t>Leśnictwo</t>
  </si>
  <si>
    <t>0970</t>
  </si>
  <si>
    <t>wpływy z różnych dochodów</t>
  </si>
  <si>
    <t>400</t>
  </si>
  <si>
    <t>Wytwarzanie i zaopatrywanie w energię elektryczną, gaz i wodę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</si>
  <si>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</si>
  <si>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</si>
  <si>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2320</t>
  </si>
  <si>
    <t>dotacje celowe otrzymane z powiatu na zadania bieżące realizowane na podstawie porozumień (umów) miedzy jednostkami samorządu terytorialnego</t>
  </si>
  <si>
    <t>6298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</si>
  <si>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</si>
  <si>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0920</t>
  </si>
  <si>
    <t>pozostałe odsetki</t>
  </si>
  <si>
    <t>0470</t>
  </si>
  <si>
    <t>0770</t>
  </si>
  <si>
    <t>wpłaty z tytułu odpłatnego nabycia prawa własności oraz prawa użytkowania wieczystego nieruchomości</t>
  </si>
  <si>
    <t>0760</t>
  </si>
  <si>
    <t>wpływy z tytułu przekształcenia prawa użytkowania wieczystego przysługującego osobom fizycznym w prawo własności</t>
  </si>
  <si>
    <t>0830</t>
  </si>
  <si>
    <t>wpływy z usług</t>
  </si>
  <si>
    <t>2010</t>
  </si>
  <si>
    <t>2360</t>
  </si>
  <si>
    <t>dochody jednostek samorządu terytorialnego związane z realizacją zadań z zakresu administracji rządowej oraz innych zadań zleconych ustawami</t>
  </si>
  <si>
    <t>Bezpieczeństwo publiczne i ochrona mienia</t>
  </si>
  <si>
    <t>0570</t>
  </si>
  <si>
    <t>grzywny, mandaty i inne kary pieniężne od osób fizycznych</t>
  </si>
  <si>
    <t>Dochody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</si>
  <si>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</si>
  <si>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</si>
  <si>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</si>
  <si>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</si>
  <si>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</si>
  <si>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</si>
  <si>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</si>
  <si>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</si>
  <si>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</si>
  <si>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</si>
  <si>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</si>
  <si>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</si>
  <si>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</si>
  <si>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</si>
  <si>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</si>
  <si>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</si>
  <si>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</si>
  <si>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</si>
  <si>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</si>
  <si>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</si>
  <si>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</si>
  <si>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</si>
  <si>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</si>
  <si>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</si>
  <si>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</si>
  <si>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</si>
  <si>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</si>
  <si>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0910</t>
  </si>
  <si>
    <t>odsetki od nieterminowych wpłat z tytułu podatków i opłat</t>
  </si>
  <si>
    <t>2920</t>
  </si>
  <si>
    <t>subwencje ogólne z budżetu państwa</t>
  </si>
  <si>
    <t>2008</t>
  </si>
  <si>
    <t>dotacje rozwojowe oraz środki na finansowanie Wspólnej Polityki Rolnej</t>
  </si>
  <si>
    <t>2030</t>
  </si>
  <si>
    <t>dotacje celowe otrzymane z budżetu państwa na realizację własnych zadań bieżących gmin</t>
  </si>
  <si>
    <t>2910</t>
  </si>
  <si>
    <t>wpływy ze zwrotów dotacji wykorzystanych niezgodnie z przeznaczeniem lub pobranych w nadmiernej wysokości</t>
  </si>
  <si>
    <t>Gospodarka komunalna i ochrona  środowiska</t>
  </si>
  <si>
    <t>0400</t>
  </si>
  <si>
    <t>wpływy z opłaty produktowej</t>
  </si>
  <si>
    <t>RAZEM DOCHODY</t>
  </si>
  <si>
    <t>ZESTAWIENIE DOCHODÓW I WYDATKÓW ORAZ ŹRÓDEŁ FINANSOWANIA 
DEFICYTU BUDŻETOWEGO W 2010 ROKU</t>
  </si>
  <si>
    <t>opłata od posiadania psa</t>
  </si>
  <si>
    <t xml:space="preserve">dotacja  3 510 359 zł (2011r.) "Biblioteka+" , dotacja   3 579 674 zł (2012) "Bibliotka +", realizacja w 2013r (5 992 875 zł w tym:1 797 863 zł - śr wł., 4 195 012zł - dotacja "Biblioteka +") </t>
  </si>
  <si>
    <t>2006-2013</t>
  </si>
  <si>
    <t>Budowa chodnika w ciągu ul. Miliardowickiej</t>
  </si>
  <si>
    <t>Budowa chodnika przy ul. Waryńskiego</t>
  </si>
  <si>
    <t>dotacja, jednostki pomocnicze - 4000 zł</t>
  </si>
  <si>
    <t>dotacja, jednostki pomocnicze -45 500 zł</t>
  </si>
  <si>
    <t xml:space="preserve">Projekt przebudowy ul. Zabiele </t>
  </si>
  <si>
    <t xml:space="preserve">Projekt przebudowy ul. Bory i części ul. Koło od mostu na rzece Wapienica do ul. Bory  
</t>
  </si>
  <si>
    <t xml:space="preserve">
(dotacja RPO WŚL 2010r.- 1 299 222 zł, dotacja RPO WŚL 2011r. - 882 294 zł  </t>
  </si>
  <si>
    <t>dotacja RPOW 2011- 430 327 zł</t>
  </si>
  <si>
    <t xml:space="preserve">Rekultywacja składowiska odpadów  </t>
  </si>
  <si>
    <t>40095</t>
  </si>
  <si>
    <t>Komendy wojewódzkie policji</t>
  </si>
  <si>
    <t>Obiekty sportowe</t>
  </si>
  <si>
    <t>80104</t>
  </si>
  <si>
    <t>80110</t>
  </si>
  <si>
    <t>75404</t>
  </si>
  <si>
    <t>Wpłaty jednostek na fundusz celowy</t>
  </si>
  <si>
    <t>celowa dla jednosteksektora finansów publicznych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</si>
  <si>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</si>
  <si>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</si>
  <si>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</si>
  <si>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</si>
  <si>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</si>
  <si>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</si>
  <si>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</si>
  <si>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PLAN DOCHODÓW BUDŻETU NA 2010 ROK GMINY CZECHOWICE-DZIEDZICE</t>
  </si>
  <si>
    <t>dotacje celowe otrzymane z budżetu państwa na realizację zadań bieżących z zakresu administracji rządowej oraz innych zadań zleconych gminie (związkom gmin) ustawami</t>
  </si>
  <si>
    <t>wpływy z opłat za zarząd, użytkowanie i użytkowanie wieczyste nieruchomości</t>
  </si>
  <si>
    <t>z dnia 19 stycznia 2010 r.</t>
  </si>
  <si>
    <t xml:space="preserve">PLAN WYDATKÓW NA 2010 ROK GMINY CZECHOWICE-DZIEDZICE </t>
  </si>
  <si>
    <t>Wydatki z tytułu poręczeń i gwarancji udzielonych przez jst przypadające do spłaty w danym roku</t>
  </si>
  <si>
    <t>Programy finansow. z udziałem środków o których mowa w art. 5 ust 1 pkt 2 i 3 uofp</t>
  </si>
  <si>
    <t>Świadczenia rodzinne, świadczenia z funduszu alimentacyjnego oraz składki na ubezpieczenia emerytalne i rentowe z ubezpieczenia społecznego</t>
  </si>
  <si>
    <t>Składki na ubezpieczenie zdrowotne opłacane za osoby pobierające niektóre świadczenia z pomocy społecznej, niektóre  świadczenia rodzinne oraz za osoby uczestniczące w zajęciach w centrum integracji społecznej</t>
  </si>
  <si>
    <t>Usługi opiekuńcze i specjalistyczne usługi opiekuńcze</t>
  </si>
  <si>
    <t>Przeciwdziałanie i ograniczanie skutków patologii społecznej</t>
  </si>
  <si>
    <t>Dokształcanie i doskonalenie nauczycieli</t>
  </si>
  <si>
    <t>Gospodarka ściekowa i ochrona wód</t>
  </si>
  <si>
    <t>Oczyszczanie miast i wsi</t>
  </si>
  <si>
    <t>Utrzymanie zieleni w miastach i gminach</t>
  </si>
  <si>
    <t>Pozostałe zadania w zakresie kultury</t>
  </si>
  <si>
    <t>Postęp biologiczny w produkcji zwierzącej</t>
  </si>
  <si>
    <t>Wytwarzanie i zaopatrywanie w energię elektryczną, gaz i wodę</t>
  </si>
  <si>
    <t>Opracowania geodezyjne i kartograficzne</t>
  </si>
  <si>
    <t>Rady gmin (miast i miast na prawach powiatu)</t>
  </si>
  <si>
    <t xml:space="preserve"> Urzędy gmin (miast i miast na prawach powiatu)</t>
  </si>
  <si>
    <t>Urzędy naczelnych organów władzy państwowej, kontroli i ochrony prawa oraz sądownictwa</t>
  </si>
  <si>
    <t xml:space="preserve"> Urzędy naczelnych organów władzy państwowej, kontroli i ochrony prawa</t>
  </si>
  <si>
    <t>Pobór podatków, opłat i niepodatkowych należności budżetowych</t>
  </si>
  <si>
    <t>Rezerwy ogólne i celowe</t>
  </si>
  <si>
    <t xml:space="preserve">Budowa chodnika ul. Czechowicka i ul. Ligocka </t>
  </si>
  <si>
    <t>Przebudowa drogi powiatowej 4444S ul. Bestwińskiej w Czechowicach-Dziedzicach wraz z przebudową skrzyżowania  z drogą powiatową 4116 S ul. Legionów</t>
  </si>
  <si>
    <t>Nowoczesna komunikacja w Czechowicach-Dziedzicach - zakup autobusów oraz wdrożenie systemu zarządzania flotą</t>
  </si>
  <si>
    <t>Budowa chodnika w ciągu ul. Bielskiej, budowa chodnika w ciągu ul. Zamkowej, projekt i budowa chodnika w ciagu ul. Węglowej</t>
  </si>
  <si>
    <t>Projekt budowy ronda na skrzyżowaniu ul. Niepodległości z ul. Mickiewicza i Kołłątaja</t>
  </si>
  <si>
    <t>Projekt budowy ul. Przebiśniegów i ul. Storczyków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</si>
  <si>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</si>
  <si>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</si>
  <si>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</si>
  <si>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</si>
  <si>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</si>
  <si>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</si>
  <si>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</si>
  <si>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</si>
  <si>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</si>
  <si>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</si>
  <si>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</si>
  <si>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</si>
  <si>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</si>
  <si>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</si>
  <si>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</si>
  <si>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</si>
  <si>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</si>
  <si>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</si>
  <si>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</si>
  <si>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</si>
  <si>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Przebudowa ul Zabiele na odcinku 300m od ul. Bestwińskiej</t>
  </si>
  <si>
    <t xml:space="preserve">WYDATKI BUDŻETU NA 2010r. GMINY CZECHOWICE-DZDZIEDZICE Z UWZGLĘDNIENIEM </t>
  </si>
  <si>
    <t>Zakup i objęcie akcji i udziałów</t>
  </si>
  <si>
    <t>Wynagrodzenia i składki naliczone od wynagrodzeń</t>
  </si>
  <si>
    <t>Wydatki związane z realizacją zadań statutowych</t>
  </si>
  <si>
    <t>Wydatki na programy finansowane z udziałem środków, o których mowa w art. 5 ust 1 pkt 2 i 3 uofp</t>
  </si>
  <si>
    <t>Programy finansow. Z udziałem środków o których mowa w art. 5 ust 1 pkt 2 i 3 uofp</t>
  </si>
  <si>
    <t>Wydział Strategii i Rozwoju Miasta</t>
  </si>
  <si>
    <t>Wydział Urbanistyki i Architektury</t>
  </si>
  <si>
    <t>Wydział Ochrony Środowiska i Rolnictwa</t>
  </si>
  <si>
    <t>Wydział Geodezji Kartografii,  Katastru i Gospodarki Nieruchomościami</t>
  </si>
  <si>
    <t>Wydział Zarządzania Kryzysowego Ochrony Ludności i Spraw Obronnych</t>
  </si>
  <si>
    <t>Wydział Inwestycji i Zarządu Drogami</t>
  </si>
  <si>
    <t>Zespół Szkolno - Przedszkolny w Bronowie</t>
  </si>
  <si>
    <t>Zespół Szkoł w Ligocie</t>
  </si>
  <si>
    <t>Zespół Szkół w Zabrzegu</t>
  </si>
  <si>
    <t>Przedszkole Publiczne w Zabrzegu</t>
  </si>
  <si>
    <t>Wpłaty gmin na rzecz izb rolniczych w wysokosci 2 % uzyskanych wpływów z podatku rolnego</t>
  </si>
  <si>
    <t>Dotacja celowa na pomoc finansową udzielaną między jednostkami samorządu terytorialnego na dofinansowanie własnych zadań inwestycyjnych i zakupów inwestycyjnych</t>
  </si>
  <si>
    <t>Świadczenia rodzinne, zaliczka alimentacyjna oraz składki na ubezpieczenia emerytalne i rentowe z ubezpieczenia społecznego</t>
  </si>
  <si>
    <t>Składki na ubezpieczenie zdrowotne opłacane za osoby pobierające niektóre świadczenia z pomocy społecznej, niektóre świadczenia rodzinne oraz za osoby uczestniczące w zajęciach w centrum integracji społecznej</t>
  </si>
  <si>
    <t>(Kultura sztuka, ochrona dóbr kultury i tradycji)</t>
  </si>
  <si>
    <t>Zadania w zakresie kultury fizycznej i sportu</t>
  </si>
  <si>
    <t>(Upowszechnianie kultury fizycznej i sportu)</t>
  </si>
  <si>
    <t xml:space="preserve">z dnia  19 stycznia 2010 r.       </t>
  </si>
  <si>
    <t>Dotacje celowe otrzymane z budżetu państwa na realizację zadań bieżących z zakresu administracji rządowej oraz innych zadań zleconych gminie (związkom gmin) ustawami</t>
  </si>
  <si>
    <t xml:space="preserve">Dotacje celowe otrzymane z budżetu państwa na realizację własnych zadań bieżących gmin (związków gmin) </t>
  </si>
  <si>
    <t xml:space="preserve">Dotacje celowe otrzymane z budżetu państwa na realizację własnych zadań bieżących gmin (związków gmin)  </t>
  </si>
  <si>
    <t xml:space="preserve">                                                       do uchwały budżetowej Nr XL/366/10</t>
  </si>
  <si>
    <t xml:space="preserve">                                                       z dnia 19 stycznia 2010 r.</t>
  </si>
  <si>
    <t>Gospodarka komunalna i ochrona środowiska</t>
  </si>
  <si>
    <t>Osiedle "Barbara"</t>
  </si>
  <si>
    <t>Osiedle "Renardowice"</t>
  </si>
  <si>
    <t>Osiedle "Północ"</t>
  </si>
  <si>
    <t>Osiedle "Dziedzice"</t>
  </si>
  <si>
    <t>Osiedle "Centrum"</t>
  </si>
  <si>
    <t>Osiedle "Lesisko"</t>
  </si>
  <si>
    <t>Osiedle "Tomaszówka"</t>
  </si>
  <si>
    <t>Osiedle "Południe"</t>
  </si>
  <si>
    <t>Osiedle "Czechowice Górne"</t>
  </si>
  <si>
    <t>Nowoczesna komunikacja w Czechowicach-Dziedzicach</t>
  </si>
  <si>
    <t>Nowoczesna komunikacja w Czechowicach-Dziedzicach - zakup autobusów oraz wdrożenie systemu zarządzania flotą</t>
  </si>
  <si>
    <t>Program operacyjny: Kapitał ludzki Priorytet VII, działanie 7.1 Rozwój i upowszechnianie aktywnej integracji poddziałanie 7.1.1. - Rozwój i upowszechnianie aktywnej integracji przez ośrodki pomocy społecznej Projekt pt. "Pomagać aktywnie - promocja aktywnej integracji w Gminie Czechowice-Dziedzice</t>
  </si>
  <si>
    <t>Budowa obiektu sportowego – budowa otwartego kompleksu rekreacyjno – sportowego w Bronowie</t>
  </si>
  <si>
    <t>Odpłatność za żywienie dzieci i personelu w przedszkolach</t>
  </si>
  <si>
    <t>opłaty za wypisy z ewidencji gruntów i wgląd do dokumentacji</t>
  </si>
  <si>
    <t>Sołectwo Zabrzeg</t>
  </si>
  <si>
    <t>Sołectwo Bronów</t>
  </si>
  <si>
    <t>Sołectwo Ligota</t>
  </si>
  <si>
    <t>Biuro do Spraw Profilaktyki i Przeciwdziałania Uzależnieniom</t>
  </si>
  <si>
    <t>Przedszkole Publiczne Nr 4 Cz-Dz</t>
  </si>
  <si>
    <t>Wydział Organizacyjny i Kadr</t>
  </si>
  <si>
    <t>% rubr.5/4</t>
  </si>
  <si>
    <t>Stan środków na 01.01.</t>
  </si>
  <si>
    <t>100% wpływów opłat i kar za usuwanie drzewi krzewów</t>
  </si>
  <si>
    <t>20% wpływów z tytułu opłat i kar za pozostałe rodzaje korzystania ze środowiska i wprowadzenia w nim zmian oraz szczególne rodzaje korzystania z wód i urządzeń wodnych</t>
  </si>
  <si>
    <t>100% wpływów za odbieranie odpadów komunalnych i opróżnianie zbiorników bezodpływowych</t>
  </si>
  <si>
    <t>Ogółem kwota</t>
  </si>
  <si>
    <t>Edukacja ekologiczna propagowanie działań proekologicznych i zasady zrównoważonego rozwoju (edukacja mieszkańców, propogowanie działalń proekologicznych, materiały edukacyjne, spotkania, szkolenia, konkursy, zakup nagród konkursowych)</t>
  </si>
  <si>
    <t>II</t>
  </si>
  <si>
    <t>Urządzenie i utrzymanie zieleni, zadrzewień oraz parków ustanowionych przez Radę Miejską</t>
  </si>
  <si>
    <t>Waloryzacja Zieleni Dużego Parku etap I</t>
  </si>
  <si>
    <t>Renowacja terenów zieleni miejskiej</t>
  </si>
  <si>
    <t>Wykonanie zabiegów pielęgnacyjnych drzew o walorach przyrodniczo - krajobrazowych</t>
  </si>
  <si>
    <t>Dotacje przekazane z funduszy celowych na realizację zadań bieżących dla jednostek niezaliczanych do sektora finansów publicznych</t>
  </si>
  <si>
    <t>III</t>
  </si>
  <si>
    <t>Inne zadania służące ochronie środowiska wynikające z zasady zrównoważonego rozwoju w gminie</t>
  </si>
  <si>
    <t>Wykonywanie interwencyjnych analiz i prac w przypadku wystąpienia zagrożenia w środowisku, wspomaganie systemów kontrolno-pomiarowych, inne zadania służące ochronie środowiska</t>
  </si>
  <si>
    <t>IV</t>
  </si>
  <si>
    <t>Realizacja zadań wynikających z planu gospodarki odpadami</t>
  </si>
  <si>
    <t>wywóz azbestu</t>
  </si>
  <si>
    <t>likwidacja dzikich wysypisk</t>
  </si>
  <si>
    <t>zorganizowanie zbiórki odpadów niebezpiecznych, wielkogabarytowych</t>
  </si>
  <si>
    <t>Odbiór odpadów komunalnych, opróżnianie zbiorników bezodpływowych</t>
  </si>
  <si>
    <t xml:space="preserve">Rekultywacja składowiska odpadów przy ul.Bestwińskiej </t>
  </si>
  <si>
    <t>Badania monitoringowe wód, emisja i skład gazu składowiskowego, wielkość opadu atmosferycznego, wywóz odcieków, likwidacja pizometru P 7, wywóz odpadów ropopochodnych (wraz z badaniami), utrzymanie terenu za ogrodzeniem składowiska wraz z utrzymaniem i pielęgnacją rowu biegnącego wzdłuż torów kolejowych oraz pielęgnacja zrekultywowanego terenu (3,405ha) i terenu niezrekultywowanego</t>
  </si>
  <si>
    <t>Rekultywacja składowiska odpadów</t>
  </si>
  <si>
    <t>Stan funduszu na 31.12.</t>
  </si>
  <si>
    <t>Załącznik Nr 12</t>
  </si>
  <si>
    <t>SZCZEGÓŁOWE ZESTAWIENIE PRZYCHODÓW I WYDATKÓW GMINNEGO FUNDUSZU OCHRONY ŚRODOWISKA I GOSPODARKI WODNEJ NA 2010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</si>
</sst>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8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6"/>
      <name val="Arial CE"/>
      <family val="2"/>
    </font>
    <font>
      <sz val="7"/>
      <name val="Arial"/>
      <family val="0"/>
    </font>
    <font>
      <sz val="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2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6" fontId="3" fillId="0" borderId="10" xfId="54" applyNumberFormat="1" applyFont="1" applyBorder="1" applyAlignment="1">
      <alignment vertical="center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166" fontId="5" fillId="0" borderId="10" xfId="54" applyNumberFormat="1" applyFont="1" applyBorder="1" applyAlignment="1">
      <alignment vertical="center"/>
    </xf>
    <xf numFmtId="166" fontId="5" fillId="0" borderId="10" xfId="54" applyNumberFormat="1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6" fontId="5" fillId="0" borderId="0" xfId="54" applyNumberFormat="1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 vertical="justify"/>
    </xf>
    <xf numFmtId="167" fontId="10" fillId="0" borderId="0" xfId="0" applyNumberFormat="1" applyFon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 vertical="justify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 wrapText="1"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19" xfId="0" applyNumberForma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49" fontId="4" fillId="0" borderId="25" xfId="0" applyNumberFormat="1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0" fillId="0" borderId="12" xfId="0" applyBorder="1" applyAlignment="1">
      <alignment vertical="center"/>
    </xf>
    <xf numFmtId="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3" fillId="33" borderId="23" xfId="0" applyNumberFormat="1" applyFont="1" applyFill="1" applyBorder="1" applyAlignment="1">
      <alignment wrapText="1"/>
    </xf>
    <xf numFmtId="3" fontId="3" fillId="33" borderId="31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3" fontId="1" fillId="0" borderId="23" xfId="0" applyNumberFormat="1" applyFont="1" applyBorder="1" applyAlignment="1">
      <alignment horizontal="left"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28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/>
    </xf>
    <xf numFmtId="166" fontId="3" fillId="0" borderId="10" xfId="5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6" fontId="5" fillId="0" borderId="10" xfId="55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66" fontId="0" fillId="0" borderId="10" xfId="55" applyNumberFormat="1" applyFont="1" applyBorder="1" applyAlignment="1">
      <alignment vertical="center"/>
    </xf>
    <xf numFmtId="166" fontId="0" fillId="0" borderId="10" xfId="55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166" fontId="5" fillId="0" borderId="10" xfId="55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right" vertical="top"/>
    </xf>
    <xf numFmtId="2" fontId="0" fillId="0" borderId="10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right" vertical="top"/>
    </xf>
    <xf numFmtId="49" fontId="0" fillId="0" borderId="12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pane ySplit="3900" topLeftCell="A77" activePane="bottomLeft" state="split"/>
      <selection pane="topLeft" activeCell="C2" sqref="C2"/>
      <selection pane="bottomLeft" activeCell="C88" sqref="C88"/>
    </sheetView>
  </sheetViews>
  <sheetFormatPr defaultColWidth="9.140625" defaultRowHeight="12.75"/>
  <cols>
    <col min="1" max="1" width="4.28125" style="97" bestFit="1" customWidth="1"/>
    <col min="2" max="2" width="4.421875" style="97" hidden="1" customWidth="1"/>
    <col min="3" max="3" width="32.7109375" style="342" customWidth="1"/>
    <col min="4" max="12" width="10.7109375" style="343" customWidth="1"/>
    <col min="13" max="16384" width="9.140625" style="76" customWidth="1"/>
  </cols>
  <sheetData>
    <row r="2" spans="9:11" ht="11.25">
      <c r="I2" s="134" t="s">
        <v>471</v>
      </c>
      <c r="J2" s="134"/>
      <c r="K2" s="134"/>
    </row>
    <row r="3" spans="9:11" ht="11.25">
      <c r="I3" s="134" t="s">
        <v>570</v>
      </c>
      <c r="J3" s="134"/>
      <c r="K3" s="134"/>
    </row>
    <row r="4" spans="9:11" ht="11.25">
      <c r="I4" s="134" t="s">
        <v>16</v>
      </c>
      <c r="J4" s="134"/>
      <c r="K4" s="134"/>
    </row>
    <row r="5" spans="9:11" ht="11.25">
      <c r="I5" s="134" t="s">
        <v>571</v>
      </c>
      <c r="J5" s="134"/>
      <c r="K5" s="134"/>
    </row>
    <row r="6" spans="9:11" ht="11.25">
      <c r="I6" s="134"/>
      <c r="J6" s="134"/>
      <c r="K6" s="134"/>
    </row>
    <row r="7" spans="1:12" ht="18" customHeight="1">
      <c r="A7" s="407" t="s">
        <v>577</v>
      </c>
      <c r="B7" s="407"/>
      <c r="C7" s="408"/>
      <c r="D7" s="408"/>
      <c r="E7" s="408"/>
      <c r="F7" s="408"/>
      <c r="G7" s="408"/>
      <c r="H7" s="408"/>
      <c r="I7" s="408"/>
      <c r="J7" s="408"/>
      <c r="K7" s="408"/>
      <c r="L7" s="408"/>
    </row>
    <row r="8" spans="1:12" ht="12" customHeight="1">
      <c r="A8" s="291"/>
      <c r="B8" s="291"/>
      <c r="C8" s="344"/>
      <c r="D8" s="345"/>
      <c r="E8" s="345"/>
      <c r="F8" s="345"/>
      <c r="G8" s="345"/>
      <c r="H8" s="345"/>
      <c r="I8" s="345"/>
      <c r="J8" s="345"/>
      <c r="K8" s="345"/>
      <c r="L8" s="345"/>
    </row>
    <row r="9" spans="1:12" ht="11.25">
      <c r="A9" s="409" t="s">
        <v>43</v>
      </c>
      <c r="B9" s="112"/>
      <c r="C9" s="412" t="s">
        <v>18</v>
      </c>
      <c r="D9" s="415" t="s">
        <v>472</v>
      </c>
      <c r="E9" s="417" t="s">
        <v>19</v>
      </c>
      <c r="F9" s="417"/>
      <c r="G9" s="417"/>
      <c r="H9" s="417"/>
      <c r="I9" s="417"/>
      <c r="J9" s="417"/>
      <c r="K9" s="417"/>
      <c r="L9" s="418"/>
    </row>
    <row r="10" spans="1:13" ht="11.25">
      <c r="A10" s="410"/>
      <c r="B10" s="346"/>
      <c r="C10" s="413"/>
      <c r="D10" s="416"/>
      <c r="E10" s="419" t="s">
        <v>473</v>
      </c>
      <c r="F10" s="421" t="s">
        <v>474</v>
      </c>
      <c r="G10" s="421"/>
      <c r="H10" s="422"/>
      <c r="I10" s="425" t="s">
        <v>475</v>
      </c>
      <c r="J10" s="423" t="s">
        <v>474</v>
      </c>
      <c r="K10" s="423"/>
      <c r="L10" s="424"/>
      <c r="M10" s="347"/>
    </row>
    <row r="11" spans="1:13" ht="51" customHeight="1">
      <c r="A11" s="411"/>
      <c r="B11" s="348"/>
      <c r="C11" s="414"/>
      <c r="D11" s="416"/>
      <c r="E11" s="420"/>
      <c r="F11" s="349" t="s">
        <v>476</v>
      </c>
      <c r="G11" s="349" t="s">
        <v>477</v>
      </c>
      <c r="H11" s="292" t="s">
        <v>478</v>
      </c>
      <c r="I11" s="423"/>
      <c r="J11" s="350" t="s">
        <v>476</v>
      </c>
      <c r="K11" s="351" t="s">
        <v>479</v>
      </c>
      <c r="L11" s="352" t="s">
        <v>478</v>
      </c>
      <c r="M11" s="347"/>
    </row>
    <row r="12" spans="1:12" s="97" customFormat="1" ht="11.25">
      <c r="A12" s="110">
        <v>1</v>
      </c>
      <c r="B12" s="353"/>
      <c r="C12" s="354">
        <v>2</v>
      </c>
      <c r="D12" s="355">
        <v>3</v>
      </c>
      <c r="E12" s="355">
        <v>4</v>
      </c>
      <c r="F12" s="355">
        <v>5</v>
      </c>
      <c r="G12" s="355">
        <v>6</v>
      </c>
      <c r="H12" s="355">
        <v>7</v>
      </c>
      <c r="I12" s="355">
        <v>8</v>
      </c>
      <c r="J12" s="355">
        <v>9</v>
      </c>
      <c r="K12" s="355">
        <v>10</v>
      </c>
      <c r="L12" s="355">
        <v>11</v>
      </c>
    </row>
    <row r="13" spans="1:13" s="97" customFormat="1" ht="6" customHeight="1">
      <c r="A13" s="110"/>
      <c r="B13" s="353"/>
      <c r="C13" s="354"/>
      <c r="D13" s="355"/>
      <c r="E13" s="355"/>
      <c r="F13" s="355"/>
      <c r="G13" s="355"/>
      <c r="H13" s="355"/>
      <c r="I13" s="355"/>
      <c r="J13" s="355"/>
      <c r="K13" s="355"/>
      <c r="L13" s="355"/>
      <c r="M13" s="356"/>
    </row>
    <row r="14" spans="1:13" s="361" customFormat="1" ht="19.5" customHeight="1">
      <c r="A14" s="357" t="s">
        <v>480</v>
      </c>
      <c r="B14" s="357"/>
      <c r="C14" s="358" t="s">
        <v>481</v>
      </c>
      <c r="D14" s="359">
        <f>SUM(I14,E14)</f>
        <v>500</v>
      </c>
      <c r="E14" s="359">
        <f aca="true" t="shared" si="0" ref="E14:L14">SUM(E15)</f>
        <v>500</v>
      </c>
      <c r="F14" s="359">
        <f t="shared" si="0"/>
        <v>0</v>
      </c>
      <c r="G14" s="359">
        <f t="shared" si="0"/>
        <v>0</v>
      </c>
      <c r="H14" s="359">
        <f t="shared" si="0"/>
        <v>500</v>
      </c>
      <c r="I14" s="359">
        <f t="shared" si="0"/>
        <v>0</v>
      </c>
      <c r="J14" s="359">
        <f t="shared" si="0"/>
        <v>0</v>
      </c>
      <c r="K14" s="359">
        <f t="shared" si="0"/>
        <v>0</v>
      </c>
      <c r="L14" s="359">
        <f t="shared" si="0"/>
        <v>0</v>
      </c>
      <c r="M14" s="360"/>
    </row>
    <row r="15" spans="1:12" s="97" customFormat="1" ht="19.5" customHeight="1">
      <c r="A15" s="353"/>
      <c r="B15" s="353" t="s">
        <v>482</v>
      </c>
      <c r="C15" s="362" t="s">
        <v>483</v>
      </c>
      <c r="D15" s="359">
        <f aca="true" t="shared" si="1" ref="D15:D74">SUM(I15,E15)</f>
        <v>500</v>
      </c>
      <c r="E15" s="154">
        <f>SUM(F15:H15)</f>
        <v>500</v>
      </c>
      <c r="F15" s="154"/>
      <c r="G15" s="154"/>
      <c r="H15" s="154">
        <v>500</v>
      </c>
      <c r="I15" s="169"/>
      <c r="J15" s="154"/>
      <c r="K15" s="154"/>
      <c r="L15" s="154"/>
    </row>
    <row r="16" spans="1:12" s="97" customFormat="1" ht="22.5">
      <c r="A16" s="357" t="s">
        <v>484</v>
      </c>
      <c r="B16" s="353"/>
      <c r="C16" s="358" t="s">
        <v>485</v>
      </c>
      <c r="D16" s="359">
        <f t="shared" si="1"/>
        <v>600</v>
      </c>
      <c r="E16" s="363">
        <f aca="true" t="shared" si="2" ref="E16:L16">SUM(E17)</f>
        <v>600</v>
      </c>
      <c r="F16" s="363">
        <f t="shared" si="2"/>
        <v>0</v>
      </c>
      <c r="G16" s="363">
        <f t="shared" si="2"/>
        <v>0</v>
      </c>
      <c r="H16" s="363">
        <f t="shared" si="2"/>
        <v>600</v>
      </c>
      <c r="I16" s="363">
        <f t="shared" si="2"/>
        <v>0</v>
      </c>
      <c r="J16" s="363">
        <f t="shared" si="2"/>
        <v>0</v>
      </c>
      <c r="K16" s="363">
        <f t="shared" si="2"/>
        <v>0</v>
      </c>
      <c r="L16" s="363">
        <f t="shared" si="2"/>
        <v>0</v>
      </c>
    </row>
    <row r="17" spans="1:12" s="97" customFormat="1" ht="57.75" customHeight="1">
      <c r="A17" s="353"/>
      <c r="B17" s="353" t="s">
        <v>486</v>
      </c>
      <c r="C17" s="362" t="s">
        <v>487</v>
      </c>
      <c r="D17" s="359">
        <f t="shared" si="1"/>
        <v>600</v>
      </c>
      <c r="E17" s="154">
        <f>SUM(F17:H17)</f>
        <v>600</v>
      </c>
      <c r="F17" s="154"/>
      <c r="G17" s="154"/>
      <c r="H17" s="154">
        <v>600</v>
      </c>
      <c r="I17" s="169">
        <f>SUM(J17:L17)</f>
        <v>0</v>
      </c>
      <c r="J17" s="154"/>
      <c r="K17" s="154"/>
      <c r="L17" s="154"/>
    </row>
    <row r="18" spans="1:12" s="361" customFormat="1" ht="19.5" customHeight="1">
      <c r="A18" s="357" t="s">
        <v>184</v>
      </c>
      <c r="B18" s="357"/>
      <c r="C18" s="358" t="s">
        <v>79</v>
      </c>
      <c r="D18" s="359">
        <f t="shared" si="1"/>
        <v>4649936</v>
      </c>
      <c r="E18" s="359">
        <f aca="true" t="shared" si="3" ref="E18:L18">SUM(E19:E20)</f>
        <v>600000</v>
      </c>
      <c r="F18" s="359">
        <f t="shared" si="3"/>
        <v>600000</v>
      </c>
      <c r="G18" s="359">
        <f t="shared" si="3"/>
        <v>0</v>
      </c>
      <c r="H18" s="359">
        <f t="shared" si="3"/>
        <v>0</v>
      </c>
      <c r="I18" s="359">
        <f>SUM(I19:I20)</f>
        <v>4049936</v>
      </c>
      <c r="J18" s="359">
        <f t="shared" si="3"/>
        <v>0</v>
      </c>
      <c r="K18" s="359">
        <f t="shared" si="3"/>
        <v>4049936</v>
      </c>
      <c r="L18" s="359">
        <f t="shared" si="3"/>
        <v>0</v>
      </c>
    </row>
    <row r="19" spans="1:12" s="97" customFormat="1" ht="45">
      <c r="A19" s="353"/>
      <c r="B19" s="353" t="s">
        <v>488</v>
      </c>
      <c r="C19" s="362" t="s">
        <v>489</v>
      </c>
      <c r="D19" s="359">
        <f t="shared" si="1"/>
        <v>600000</v>
      </c>
      <c r="E19" s="154">
        <f>SUM(F19:H19)</f>
        <v>600000</v>
      </c>
      <c r="F19" s="154">
        <v>600000</v>
      </c>
      <c r="G19" s="154"/>
      <c r="H19" s="154"/>
      <c r="I19" s="169">
        <f>SUM(J19:L19)</f>
        <v>0</v>
      </c>
      <c r="J19" s="154"/>
      <c r="K19" s="154"/>
      <c r="L19" s="154"/>
    </row>
    <row r="20" spans="1:12" s="97" customFormat="1" ht="68.25" customHeight="1">
      <c r="A20" s="353"/>
      <c r="B20" s="353" t="s">
        <v>490</v>
      </c>
      <c r="C20" s="362" t="s">
        <v>491</v>
      </c>
      <c r="D20" s="359">
        <f t="shared" si="1"/>
        <v>4049936</v>
      </c>
      <c r="E20" s="154">
        <f>SUM(F20:H20)</f>
        <v>0</v>
      </c>
      <c r="F20" s="154"/>
      <c r="G20" s="154"/>
      <c r="H20" s="154"/>
      <c r="I20" s="169">
        <f>SUM(J20:L20)</f>
        <v>4049936</v>
      </c>
      <c r="J20" s="154"/>
      <c r="K20" s="154">
        <v>4049936</v>
      </c>
      <c r="L20" s="154"/>
    </row>
    <row r="21" spans="1:12" s="366" customFormat="1" ht="19.5" customHeight="1">
      <c r="A21" s="173">
        <v>700</v>
      </c>
      <c r="B21" s="364"/>
      <c r="C21" s="365" t="s">
        <v>399</v>
      </c>
      <c r="D21" s="359">
        <f t="shared" si="1"/>
        <v>5226680</v>
      </c>
      <c r="E21" s="363">
        <f aca="true" t="shared" si="4" ref="E21:L21">SUM(E22:E27)</f>
        <v>3216680</v>
      </c>
      <c r="F21" s="363">
        <f t="shared" si="4"/>
        <v>0</v>
      </c>
      <c r="G21" s="363">
        <f t="shared" si="4"/>
        <v>0</v>
      </c>
      <c r="H21" s="363">
        <f t="shared" si="4"/>
        <v>3216680</v>
      </c>
      <c r="I21" s="363">
        <f t="shared" si="4"/>
        <v>2010000</v>
      </c>
      <c r="J21" s="363">
        <f t="shared" si="4"/>
        <v>0</v>
      </c>
      <c r="K21" s="363">
        <f t="shared" si="4"/>
        <v>0</v>
      </c>
      <c r="L21" s="363">
        <f t="shared" si="4"/>
        <v>2010000</v>
      </c>
    </row>
    <row r="22" spans="1:12" ht="57.75" customHeight="1">
      <c r="A22" s="110"/>
      <c r="B22" s="353" t="s">
        <v>486</v>
      </c>
      <c r="C22" s="362" t="s">
        <v>487</v>
      </c>
      <c r="D22" s="359">
        <f t="shared" si="1"/>
        <v>3046680</v>
      </c>
      <c r="E22" s="154">
        <f aca="true" t="shared" si="5" ref="E22:E27">SUM(F22:H22)</f>
        <v>3046680</v>
      </c>
      <c r="F22" s="154"/>
      <c r="G22" s="154"/>
      <c r="H22" s="154">
        <v>3046680</v>
      </c>
      <c r="I22" s="169">
        <f aca="true" t="shared" si="6" ref="I22:I27">SUM(J22:L22)</f>
        <v>0</v>
      </c>
      <c r="J22" s="154"/>
      <c r="K22" s="154"/>
      <c r="L22" s="154"/>
    </row>
    <row r="23" spans="1:12" ht="19.5" customHeight="1">
      <c r="A23" s="110"/>
      <c r="B23" s="353" t="s">
        <v>492</v>
      </c>
      <c r="C23" s="362" t="s">
        <v>493</v>
      </c>
      <c r="D23" s="359">
        <f t="shared" si="1"/>
        <v>20000</v>
      </c>
      <c r="E23" s="154">
        <f t="shared" si="5"/>
        <v>20000</v>
      </c>
      <c r="F23" s="154"/>
      <c r="G23" s="154"/>
      <c r="H23" s="154">
        <v>20000</v>
      </c>
      <c r="I23" s="169">
        <f t="shared" si="6"/>
        <v>0</v>
      </c>
      <c r="J23" s="154"/>
      <c r="K23" s="154"/>
      <c r="L23" s="154"/>
    </row>
    <row r="24" spans="1:12" ht="19.5" customHeight="1">
      <c r="A24" s="110"/>
      <c r="B24" s="353" t="s">
        <v>482</v>
      </c>
      <c r="C24" s="362" t="s">
        <v>483</v>
      </c>
      <c r="D24" s="359">
        <f t="shared" si="1"/>
        <v>20000</v>
      </c>
      <c r="E24" s="154">
        <f t="shared" si="5"/>
        <v>20000</v>
      </c>
      <c r="F24" s="154"/>
      <c r="G24" s="154"/>
      <c r="H24" s="154">
        <v>20000</v>
      </c>
      <c r="I24" s="169">
        <f t="shared" si="6"/>
        <v>0</v>
      </c>
      <c r="J24" s="154"/>
      <c r="K24" s="154"/>
      <c r="L24" s="154"/>
    </row>
    <row r="25" spans="1:12" ht="22.5">
      <c r="A25" s="110"/>
      <c r="B25" s="353" t="s">
        <v>494</v>
      </c>
      <c r="C25" s="362" t="s">
        <v>579</v>
      </c>
      <c r="D25" s="359">
        <f t="shared" si="1"/>
        <v>130000</v>
      </c>
      <c r="E25" s="154">
        <f t="shared" si="5"/>
        <v>130000</v>
      </c>
      <c r="F25" s="154"/>
      <c r="G25" s="154"/>
      <c r="H25" s="154">
        <v>130000</v>
      </c>
      <c r="I25" s="169">
        <f t="shared" si="6"/>
        <v>0</v>
      </c>
      <c r="J25" s="154"/>
      <c r="K25" s="154"/>
      <c r="L25" s="154"/>
    </row>
    <row r="26" spans="1:12" ht="33.75">
      <c r="A26" s="110"/>
      <c r="B26" s="353" t="s">
        <v>495</v>
      </c>
      <c r="C26" s="362" t="s">
        <v>496</v>
      </c>
      <c r="D26" s="359">
        <f t="shared" si="1"/>
        <v>2000000</v>
      </c>
      <c r="E26" s="154">
        <f t="shared" si="5"/>
        <v>0</v>
      </c>
      <c r="F26" s="154"/>
      <c r="G26" s="154"/>
      <c r="H26" s="154"/>
      <c r="I26" s="169">
        <f t="shared" si="6"/>
        <v>2000000</v>
      </c>
      <c r="J26" s="154"/>
      <c r="K26" s="154"/>
      <c r="L26" s="154">
        <v>2000000</v>
      </c>
    </row>
    <row r="27" spans="1:12" ht="33.75">
      <c r="A27" s="110"/>
      <c r="B27" s="353" t="s">
        <v>497</v>
      </c>
      <c r="C27" s="362" t="s">
        <v>498</v>
      </c>
      <c r="D27" s="359">
        <f t="shared" si="1"/>
        <v>10000</v>
      </c>
      <c r="E27" s="154">
        <f t="shared" si="5"/>
        <v>0</v>
      </c>
      <c r="F27" s="154"/>
      <c r="G27" s="154"/>
      <c r="H27" s="154"/>
      <c r="I27" s="169">
        <f t="shared" si="6"/>
        <v>10000</v>
      </c>
      <c r="J27" s="154"/>
      <c r="K27" s="154"/>
      <c r="L27" s="154">
        <v>10000</v>
      </c>
    </row>
    <row r="28" spans="1:12" s="367" customFormat="1" ht="19.5" customHeight="1">
      <c r="A28" s="173">
        <v>710</v>
      </c>
      <c r="B28" s="364"/>
      <c r="C28" s="365" t="s">
        <v>401</v>
      </c>
      <c r="D28" s="359">
        <f t="shared" si="1"/>
        <v>305000</v>
      </c>
      <c r="E28" s="363">
        <f aca="true" t="shared" si="7" ref="E28:L28">SUM(E29)</f>
        <v>305000</v>
      </c>
      <c r="F28" s="363">
        <f t="shared" si="7"/>
        <v>0</v>
      </c>
      <c r="G28" s="363">
        <f t="shared" si="7"/>
        <v>0</v>
      </c>
      <c r="H28" s="363">
        <f t="shared" si="7"/>
        <v>305000</v>
      </c>
      <c r="I28" s="363">
        <f t="shared" si="7"/>
        <v>0</v>
      </c>
      <c r="J28" s="363">
        <f t="shared" si="7"/>
        <v>0</v>
      </c>
      <c r="K28" s="363">
        <f t="shared" si="7"/>
        <v>0</v>
      </c>
      <c r="L28" s="363">
        <f t="shared" si="7"/>
        <v>0</v>
      </c>
    </row>
    <row r="29" spans="1:12" ht="19.5" customHeight="1">
      <c r="A29" s="110"/>
      <c r="B29" s="353" t="s">
        <v>499</v>
      </c>
      <c r="C29" s="362" t="s">
        <v>500</v>
      </c>
      <c r="D29" s="359">
        <f t="shared" si="1"/>
        <v>305000</v>
      </c>
      <c r="E29" s="154">
        <f>SUM(F29:H29)</f>
        <v>305000</v>
      </c>
      <c r="F29" s="154"/>
      <c r="G29" s="154"/>
      <c r="H29" s="154">
        <v>305000</v>
      </c>
      <c r="I29" s="169">
        <f>SUM(J29:L29)</f>
        <v>0</v>
      </c>
      <c r="J29" s="154"/>
      <c r="K29" s="154"/>
      <c r="L29" s="154"/>
    </row>
    <row r="30" spans="1:12" s="367" customFormat="1" ht="19.5" customHeight="1">
      <c r="A30" s="173">
        <v>750</v>
      </c>
      <c r="B30" s="364"/>
      <c r="C30" s="365" t="s">
        <v>50</v>
      </c>
      <c r="D30" s="359">
        <f t="shared" si="1"/>
        <v>477633</v>
      </c>
      <c r="E30" s="363">
        <f aca="true" t="shared" si="8" ref="E30:L30">SUM(E31:E35)</f>
        <v>336601</v>
      </c>
      <c r="F30" s="363">
        <f t="shared" si="8"/>
        <v>132486</v>
      </c>
      <c r="G30" s="363">
        <f t="shared" si="8"/>
        <v>0</v>
      </c>
      <c r="H30" s="363">
        <f t="shared" si="8"/>
        <v>204115</v>
      </c>
      <c r="I30" s="363">
        <f t="shared" si="8"/>
        <v>141032</v>
      </c>
      <c r="J30" s="363">
        <f t="shared" si="8"/>
        <v>0</v>
      </c>
      <c r="K30" s="363">
        <f t="shared" si="8"/>
        <v>141032</v>
      </c>
      <c r="L30" s="363">
        <f t="shared" si="8"/>
        <v>0</v>
      </c>
    </row>
    <row r="31" spans="1:12" s="369" customFormat="1" ht="19.5" customHeight="1">
      <c r="A31" s="125"/>
      <c r="B31" s="368" t="s">
        <v>492</v>
      </c>
      <c r="C31" s="362" t="s">
        <v>493</v>
      </c>
      <c r="D31" s="359">
        <f t="shared" si="1"/>
        <v>200000</v>
      </c>
      <c r="E31" s="169">
        <f>SUM(F31:H31)</f>
        <v>200000</v>
      </c>
      <c r="F31" s="169"/>
      <c r="G31" s="169"/>
      <c r="H31" s="169">
        <v>200000</v>
      </c>
      <c r="I31" s="169">
        <f>SUM(J31:L31)</f>
        <v>0</v>
      </c>
      <c r="J31" s="169"/>
      <c r="K31" s="169"/>
      <c r="L31" s="169"/>
    </row>
    <row r="32" spans="1:12" s="367" customFormat="1" ht="19.5" customHeight="1">
      <c r="A32" s="125"/>
      <c r="B32" s="368" t="s">
        <v>482</v>
      </c>
      <c r="C32" s="362" t="s">
        <v>483</v>
      </c>
      <c r="D32" s="359">
        <f t="shared" si="1"/>
        <v>4000</v>
      </c>
      <c r="E32" s="169">
        <f>SUM(F32:H32)</f>
        <v>4000</v>
      </c>
      <c r="F32" s="169"/>
      <c r="G32" s="169"/>
      <c r="H32" s="169">
        <v>4000</v>
      </c>
      <c r="I32" s="169">
        <f>SUM(J32:L32)</f>
        <v>0</v>
      </c>
      <c r="J32" s="169"/>
      <c r="K32" s="169"/>
      <c r="L32" s="169"/>
    </row>
    <row r="33" spans="1:12" s="367" customFormat="1" ht="51.75" customHeight="1">
      <c r="A33" s="125"/>
      <c r="B33" s="368" t="s">
        <v>501</v>
      </c>
      <c r="C33" s="362" t="s">
        <v>578</v>
      </c>
      <c r="D33" s="359">
        <f t="shared" si="1"/>
        <v>132486</v>
      </c>
      <c r="E33" s="169">
        <f>SUM(F33)</f>
        <v>132486</v>
      </c>
      <c r="F33" s="169">
        <v>132486</v>
      </c>
      <c r="G33" s="169"/>
      <c r="H33" s="169"/>
      <c r="I33" s="169">
        <f>SUM(J33:L33)</f>
        <v>0</v>
      </c>
      <c r="J33" s="169"/>
      <c r="K33" s="169"/>
      <c r="L33" s="169"/>
    </row>
    <row r="34" spans="1:12" s="367" customFormat="1" ht="45">
      <c r="A34" s="125"/>
      <c r="B34" s="368" t="s">
        <v>502</v>
      </c>
      <c r="C34" s="370" t="s">
        <v>503</v>
      </c>
      <c r="D34" s="359">
        <f t="shared" si="1"/>
        <v>115</v>
      </c>
      <c r="E34" s="169">
        <f>SUM(F34:H34)</f>
        <v>115</v>
      </c>
      <c r="F34" s="169"/>
      <c r="G34" s="169"/>
      <c r="H34" s="169">
        <v>115</v>
      </c>
      <c r="I34" s="169">
        <f>SUM(J34:L34)</f>
        <v>0</v>
      </c>
      <c r="J34" s="169"/>
      <c r="K34" s="169"/>
      <c r="L34" s="169"/>
    </row>
    <row r="35" spans="1:12" s="367" customFormat="1" ht="67.5" customHeight="1">
      <c r="A35" s="125"/>
      <c r="B35" s="353" t="s">
        <v>490</v>
      </c>
      <c r="C35" s="362" t="s">
        <v>491</v>
      </c>
      <c r="D35" s="359">
        <f t="shared" si="1"/>
        <v>141032</v>
      </c>
      <c r="E35" s="169">
        <f>SUM(F35:H35)</f>
        <v>0</v>
      </c>
      <c r="F35" s="169"/>
      <c r="G35" s="169"/>
      <c r="H35" s="169"/>
      <c r="I35" s="169">
        <f>SUM(J35:L35)</f>
        <v>141032</v>
      </c>
      <c r="J35" s="169"/>
      <c r="K35" s="169">
        <v>141032</v>
      </c>
      <c r="L35" s="169"/>
    </row>
    <row r="36" spans="1:12" s="367" customFormat="1" ht="22.5">
      <c r="A36" s="173">
        <v>754</v>
      </c>
      <c r="B36" s="364"/>
      <c r="C36" s="365" t="s">
        <v>504</v>
      </c>
      <c r="D36" s="359">
        <f t="shared" si="1"/>
        <v>300000</v>
      </c>
      <c r="E36" s="363">
        <f aca="true" t="shared" si="9" ref="E36:L36">SUM(E37)</f>
        <v>300000</v>
      </c>
      <c r="F36" s="363">
        <f t="shared" si="9"/>
        <v>0</v>
      </c>
      <c r="G36" s="363">
        <f t="shared" si="9"/>
        <v>0</v>
      </c>
      <c r="H36" s="363">
        <f t="shared" si="9"/>
        <v>300000</v>
      </c>
      <c r="I36" s="363">
        <f t="shared" si="9"/>
        <v>0</v>
      </c>
      <c r="J36" s="363">
        <f t="shared" si="9"/>
        <v>0</v>
      </c>
      <c r="K36" s="363">
        <f t="shared" si="9"/>
        <v>0</v>
      </c>
      <c r="L36" s="363">
        <f t="shared" si="9"/>
        <v>0</v>
      </c>
    </row>
    <row r="37" spans="1:12" ht="22.5">
      <c r="A37" s="110"/>
      <c r="B37" s="353" t="s">
        <v>505</v>
      </c>
      <c r="C37" s="362" t="s">
        <v>506</v>
      </c>
      <c r="D37" s="359">
        <f t="shared" si="1"/>
        <v>300000</v>
      </c>
      <c r="E37" s="154">
        <f>SUM(F37:H37)</f>
        <v>300000</v>
      </c>
      <c r="F37" s="154"/>
      <c r="G37" s="154"/>
      <c r="H37" s="154">
        <v>300000</v>
      </c>
      <c r="I37" s="169">
        <f>SUM(J37:L37)</f>
        <v>0</v>
      </c>
      <c r="J37" s="154"/>
      <c r="K37" s="154"/>
      <c r="L37" s="154"/>
    </row>
    <row r="38" spans="1:12" s="367" customFormat="1" ht="45">
      <c r="A38" s="173">
        <v>756</v>
      </c>
      <c r="B38" s="364"/>
      <c r="C38" s="365" t="s">
        <v>507</v>
      </c>
      <c r="D38" s="359">
        <f t="shared" si="1"/>
        <v>56994305</v>
      </c>
      <c r="E38" s="363">
        <f aca="true" t="shared" si="10" ref="E38:L38">SUM(E39:E53)</f>
        <v>56994305</v>
      </c>
      <c r="F38" s="363">
        <f t="shared" si="10"/>
        <v>0</v>
      </c>
      <c r="G38" s="363">
        <f t="shared" si="10"/>
        <v>0</v>
      </c>
      <c r="H38" s="363">
        <f t="shared" si="10"/>
        <v>56994305</v>
      </c>
      <c r="I38" s="363">
        <f t="shared" si="10"/>
        <v>0</v>
      </c>
      <c r="J38" s="363">
        <f t="shared" si="10"/>
        <v>0</v>
      </c>
      <c r="K38" s="363">
        <f t="shared" si="10"/>
        <v>0</v>
      </c>
      <c r="L38" s="363">
        <f t="shared" si="10"/>
        <v>0</v>
      </c>
    </row>
    <row r="39" spans="1:12" s="369" customFormat="1" ht="19.5" customHeight="1">
      <c r="A39" s="125"/>
      <c r="B39" s="368" t="s">
        <v>508</v>
      </c>
      <c r="C39" s="370" t="s">
        <v>509</v>
      </c>
      <c r="D39" s="359">
        <f t="shared" si="1"/>
        <v>26532305</v>
      </c>
      <c r="E39" s="169">
        <f>SUM(F39:H39)</f>
        <v>26532305</v>
      </c>
      <c r="F39" s="169"/>
      <c r="G39" s="169"/>
      <c r="H39" s="169">
        <v>26532305</v>
      </c>
      <c r="I39" s="169">
        <f>SUM(J39:L39)</f>
        <v>0</v>
      </c>
      <c r="J39" s="169"/>
      <c r="K39" s="169"/>
      <c r="L39" s="169"/>
    </row>
    <row r="40" spans="1:12" s="369" customFormat="1" ht="19.5" customHeight="1">
      <c r="A40" s="125"/>
      <c r="B40" s="368" t="s">
        <v>510</v>
      </c>
      <c r="C40" s="370" t="s">
        <v>511</v>
      </c>
      <c r="D40" s="359">
        <f t="shared" si="1"/>
        <v>1500000</v>
      </c>
      <c r="E40" s="169">
        <f aca="true" t="shared" si="11" ref="E40:E53">SUM(F40:H40)</f>
        <v>1500000</v>
      </c>
      <c r="F40" s="169"/>
      <c r="G40" s="169"/>
      <c r="H40" s="169">
        <v>1500000</v>
      </c>
      <c r="I40" s="169">
        <f aca="true" t="shared" si="12" ref="I40:I53">SUM(J40:L40)</f>
        <v>0</v>
      </c>
      <c r="J40" s="169"/>
      <c r="K40" s="169"/>
      <c r="L40" s="169"/>
    </row>
    <row r="41" spans="1:12" ht="19.5" customHeight="1">
      <c r="A41" s="110"/>
      <c r="B41" s="353" t="s">
        <v>512</v>
      </c>
      <c r="C41" s="362" t="s">
        <v>513</v>
      </c>
      <c r="D41" s="359">
        <f t="shared" si="1"/>
        <v>24807000</v>
      </c>
      <c r="E41" s="169">
        <f t="shared" si="11"/>
        <v>24807000</v>
      </c>
      <c r="F41" s="154"/>
      <c r="G41" s="154"/>
      <c r="H41" s="154">
        <v>24807000</v>
      </c>
      <c r="I41" s="169">
        <f t="shared" si="12"/>
        <v>0</v>
      </c>
      <c r="J41" s="154"/>
      <c r="K41" s="154"/>
      <c r="L41" s="154"/>
    </row>
    <row r="42" spans="1:12" ht="19.5" customHeight="1">
      <c r="A42" s="110"/>
      <c r="B42" s="353" t="s">
        <v>514</v>
      </c>
      <c r="C42" s="362" t="s">
        <v>515</v>
      </c>
      <c r="D42" s="359">
        <f t="shared" si="1"/>
        <v>400000</v>
      </c>
      <c r="E42" s="169">
        <f t="shared" si="11"/>
        <v>400000</v>
      </c>
      <c r="F42" s="154"/>
      <c r="G42" s="154"/>
      <c r="H42" s="154">
        <v>400000</v>
      </c>
      <c r="I42" s="169">
        <f t="shared" si="12"/>
        <v>0</v>
      </c>
      <c r="J42" s="154"/>
      <c r="K42" s="154"/>
      <c r="L42" s="154"/>
    </row>
    <row r="43" spans="1:12" ht="19.5" customHeight="1">
      <c r="A43" s="110"/>
      <c r="B43" s="353" t="s">
        <v>516</v>
      </c>
      <c r="C43" s="362" t="s">
        <v>517</v>
      </c>
      <c r="D43" s="359">
        <f t="shared" si="1"/>
        <v>10000</v>
      </c>
      <c r="E43" s="169">
        <f t="shared" si="11"/>
        <v>10000</v>
      </c>
      <c r="F43" s="154"/>
      <c r="G43" s="154"/>
      <c r="H43" s="154">
        <v>10000</v>
      </c>
      <c r="I43" s="169">
        <f t="shared" si="12"/>
        <v>0</v>
      </c>
      <c r="J43" s="154"/>
      <c r="K43" s="154"/>
      <c r="L43" s="154"/>
    </row>
    <row r="44" spans="1:12" ht="19.5" customHeight="1">
      <c r="A44" s="110"/>
      <c r="B44" s="353" t="s">
        <v>518</v>
      </c>
      <c r="C44" s="362" t="s">
        <v>519</v>
      </c>
      <c r="D44" s="359">
        <f t="shared" si="1"/>
        <v>775000</v>
      </c>
      <c r="E44" s="169">
        <f t="shared" si="11"/>
        <v>775000</v>
      </c>
      <c r="F44" s="154"/>
      <c r="G44" s="154"/>
      <c r="H44" s="154">
        <v>775000</v>
      </c>
      <c r="I44" s="169">
        <f t="shared" si="12"/>
        <v>0</v>
      </c>
      <c r="J44" s="154"/>
      <c r="K44" s="154"/>
      <c r="L44" s="154"/>
    </row>
    <row r="45" spans="1:12" ht="31.5" customHeight="1">
      <c r="A45" s="110"/>
      <c r="B45" s="353" t="s">
        <v>520</v>
      </c>
      <c r="C45" s="362" t="s">
        <v>521</v>
      </c>
      <c r="D45" s="359">
        <f t="shared" si="1"/>
        <v>80000</v>
      </c>
      <c r="E45" s="169">
        <f t="shared" si="11"/>
        <v>80000</v>
      </c>
      <c r="F45" s="154"/>
      <c r="G45" s="154"/>
      <c r="H45" s="154">
        <v>80000</v>
      </c>
      <c r="I45" s="169">
        <f t="shared" si="12"/>
        <v>0</v>
      </c>
      <c r="J45" s="154"/>
      <c r="K45" s="154"/>
      <c r="L45" s="154"/>
    </row>
    <row r="46" spans="1:12" ht="19.5" customHeight="1">
      <c r="A46" s="110"/>
      <c r="B46" s="353" t="s">
        <v>522</v>
      </c>
      <c r="C46" s="362" t="s">
        <v>523</v>
      </c>
      <c r="D46" s="359">
        <f t="shared" si="1"/>
        <v>150000</v>
      </c>
      <c r="E46" s="169">
        <f t="shared" si="11"/>
        <v>150000</v>
      </c>
      <c r="F46" s="154"/>
      <c r="G46" s="154"/>
      <c r="H46" s="154">
        <v>150000</v>
      </c>
      <c r="I46" s="169">
        <f t="shared" si="12"/>
        <v>0</v>
      </c>
      <c r="J46" s="154"/>
      <c r="K46" s="154"/>
      <c r="L46" s="154"/>
    </row>
    <row r="47" spans="1:12" ht="19.5" customHeight="1">
      <c r="A47" s="110"/>
      <c r="B47" s="353" t="s">
        <v>524</v>
      </c>
      <c r="C47" s="362" t="s">
        <v>550</v>
      </c>
      <c r="D47" s="359">
        <f t="shared" si="1"/>
        <v>30000</v>
      </c>
      <c r="E47" s="169">
        <f t="shared" si="11"/>
        <v>30000</v>
      </c>
      <c r="F47" s="154"/>
      <c r="G47" s="154"/>
      <c r="H47" s="154">
        <v>30000</v>
      </c>
      <c r="I47" s="169">
        <f t="shared" si="12"/>
        <v>0</v>
      </c>
      <c r="J47" s="154"/>
      <c r="K47" s="154"/>
      <c r="L47" s="154"/>
    </row>
    <row r="48" spans="1:12" ht="19.5" customHeight="1">
      <c r="A48" s="110"/>
      <c r="B48" s="353" t="s">
        <v>525</v>
      </c>
      <c r="C48" s="362" t="s">
        <v>526</v>
      </c>
      <c r="D48" s="359">
        <f t="shared" si="1"/>
        <v>350000</v>
      </c>
      <c r="E48" s="169">
        <f t="shared" si="11"/>
        <v>350000</v>
      </c>
      <c r="F48" s="154"/>
      <c r="G48" s="154"/>
      <c r="H48" s="154">
        <v>350000</v>
      </c>
      <c r="I48" s="169">
        <f t="shared" si="12"/>
        <v>0</v>
      </c>
      <c r="J48" s="154"/>
      <c r="K48" s="154"/>
      <c r="L48" s="154"/>
    </row>
    <row r="49" spans="1:12" ht="19.5" customHeight="1">
      <c r="A49" s="110"/>
      <c r="B49" s="353" t="s">
        <v>527</v>
      </c>
      <c r="C49" s="362" t="s">
        <v>528</v>
      </c>
      <c r="D49" s="359">
        <f t="shared" si="1"/>
        <v>320000</v>
      </c>
      <c r="E49" s="169">
        <f t="shared" si="11"/>
        <v>320000</v>
      </c>
      <c r="F49" s="154"/>
      <c r="G49" s="154"/>
      <c r="H49" s="154">
        <v>320000</v>
      </c>
      <c r="I49" s="169">
        <f t="shared" si="12"/>
        <v>0</v>
      </c>
      <c r="J49" s="154"/>
      <c r="K49" s="154"/>
      <c r="L49" s="154"/>
    </row>
    <row r="50" spans="1:12" ht="22.5">
      <c r="A50" s="110"/>
      <c r="B50" s="353" t="s">
        <v>529</v>
      </c>
      <c r="C50" s="362" t="s">
        <v>530</v>
      </c>
      <c r="D50" s="359">
        <f t="shared" si="1"/>
        <v>700000</v>
      </c>
      <c r="E50" s="169">
        <f t="shared" si="11"/>
        <v>700000</v>
      </c>
      <c r="F50" s="154"/>
      <c r="G50" s="154"/>
      <c r="H50" s="154">
        <v>700000</v>
      </c>
      <c r="I50" s="169">
        <f t="shared" si="12"/>
        <v>0</v>
      </c>
      <c r="J50" s="154"/>
      <c r="K50" s="154"/>
      <c r="L50" s="154"/>
    </row>
    <row r="51" spans="1:12" ht="33.75" customHeight="1">
      <c r="A51" s="110"/>
      <c r="B51" s="353" t="s">
        <v>531</v>
      </c>
      <c r="C51" s="362" t="s">
        <v>532</v>
      </c>
      <c r="D51" s="359">
        <f t="shared" si="1"/>
        <v>40000</v>
      </c>
      <c r="E51" s="169">
        <f t="shared" si="11"/>
        <v>40000</v>
      </c>
      <c r="F51" s="154"/>
      <c r="G51" s="154"/>
      <c r="H51" s="154">
        <v>40000</v>
      </c>
      <c r="I51" s="169">
        <f t="shared" si="12"/>
        <v>0</v>
      </c>
      <c r="J51" s="154"/>
      <c r="K51" s="154"/>
      <c r="L51" s="154"/>
    </row>
    <row r="52" spans="1:12" ht="19.5" customHeight="1">
      <c r="A52" s="110"/>
      <c r="B52" s="353" t="s">
        <v>533</v>
      </c>
      <c r="C52" s="362" t="s">
        <v>534</v>
      </c>
      <c r="D52" s="359">
        <f t="shared" si="1"/>
        <v>1200000</v>
      </c>
      <c r="E52" s="169">
        <f t="shared" si="11"/>
        <v>1200000</v>
      </c>
      <c r="F52" s="154"/>
      <c r="G52" s="154"/>
      <c r="H52" s="154">
        <v>1200000</v>
      </c>
      <c r="I52" s="169">
        <f t="shared" si="12"/>
        <v>0</v>
      </c>
      <c r="J52" s="154"/>
      <c r="K52" s="154"/>
      <c r="L52" s="154"/>
    </row>
    <row r="53" spans="1:12" ht="22.5">
      <c r="A53" s="110"/>
      <c r="B53" s="353" t="s">
        <v>535</v>
      </c>
      <c r="C53" s="362" t="s">
        <v>536</v>
      </c>
      <c r="D53" s="359">
        <f t="shared" si="1"/>
        <v>100000</v>
      </c>
      <c r="E53" s="169">
        <f t="shared" si="11"/>
        <v>100000</v>
      </c>
      <c r="F53" s="154"/>
      <c r="G53" s="154"/>
      <c r="H53" s="154">
        <v>100000</v>
      </c>
      <c r="I53" s="169">
        <f t="shared" si="12"/>
        <v>0</v>
      </c>
      <c r="J53" s="154"/>
      <c r="K53" s="154"/>
      <c r="L53" s="154"/>
    </row>
    <row r="54" spans="1:12" s="367" customFormat="1" ht="19.5" customHeight="1">
      <c r="A54" s="173">
        <v>758</v>
      </c>
      <c r="B54" s="364"/>
      <c r="C54" s="365" t="s">
        <v>412</v>
      </c>
      <c r="D54" s="359">
        <f t="shared" si="1"/>
        <v>21581621</v>
      </c>
      <c r="E54" s="363">
        <f aca="true" t="shared" si="13" ref="E54:L54">SUM(E55)</f>
        <v>21581621</v>
      </c>
      <c r="F54" s="363">
        <f t="shared" si="13"/>
        <v>0</v>
      </c>
      <c r="G54" s="363">
        <f t="shared" si="13"/>
        <v>0</v>
      </c>
      <c r="H54" s="363">
        <f t="shared" si="13"/>
        <v>21581621</v>
      </c>
      <c r="I54" s="363">
        <f t="shared" si="13"/>
        <v>0</v>
      </c>
      <c r="J54" s="363">
        <f t="shared" si="13"/>
        <v>0</v>
      </c>
      <c r="K54" s="363">
        <f t="shared" si="13"/>
        <v>0</v>
      </c>
      <c r="L54" s="363">
        <f t="shared" si="13"/>
        <v>0</v>
      </c>
    </row>
    <row r="55" spans="1:12" ht="19.5" customHeight="1">
      <c r="A55" s="110"/>
      <c r="B55" s="353" t="s">
        <v>537</v>
      </c>
      <c r="C55" s="362" t="s">
        <v>538</v>
      </c>
      <c r="D55" s="359">
        <f t="shared" si="1"/>
        <v>21581621</v>
      </c>
      <c r="E55" s="154">
        <f>SUM(F55:H55)</f>
        <v>21581621</v>
      </c>
      <c r="F55" s="154"/>
      <c r="G55" s="154"/>
      <c r="H55" s="154">
        <v>21581621</v>
      </c>
      <c r="I55" s="169">
        <f>SUM(J55:L55)</f>
        <v>0</v>
      </c>
      <c r="J55" s="154"/>
      <c r="K55" s="154"/>
      <c r="L55" s="154"/>
    </row>
    <row r="56" spans="1:12" s="367" customFormat="1" ht="19.5" customHeight="1">
      <c r="A56" s="173">
        <v>801</v>
      </c>
      <c r="B56" s="364"/>
      <c r="C56" s="365" t="s">
        <v>112</v>
      </c>
      <c r="D56" s="359">
        <f t="shared" si="1"/>
        <v>1302692</v>
      </c>
      <c r="E56" s="363">
        <f aca="true" t="shared" si="14" ref="E56:L56">SUM(E57:E58)</f>
        <v>1302692</v>
      </c>
      <c r="F56" s="363">
        <f t="shared" si="14"/>
        <v>0</v>
      </c>
      <c r="G56" s="363">
        <f t="shared" si="14"/>
        <v>0</v>
      </c>
      <c r="H56" s="363">
        <f t="shared" si="14"/>
        <v>1302692</v>
      </c>
      <c r="I56" s="363">
        <f t="shared" si="14"/>
        <v>0</v>
      </c>
      <c r="J56" s="363">
        <f t="shared" si="14"/>
        <v>0</v>
      </c>
      <c r="K56" s="363">
        <f t="shared" si="14"/>
        <v>0</v>
      </c>
      <c r="L56" s="363">
        <f t="shared" si="14"/>
        <v>0</v>
      </c>
    </row>
    <row r="57" spans="1:12" s="369" customFormat="1" ht="57" customHeight="1">
      <c r="A57" s="125"/>
      <c r="B57" s="368" t="s">
        <v>486</v>
      </c>
      <c r="C57" s="362" t="s">
        <v>487</v>
      </c>
      <c r="D57" s="359">
        <f t="shared" si="1"/>
        <v>118592</v>
      </c>
      <c r="E57" s="169">
        <f>SUM(F57:H57)</f>
        <v>118592</v>
      </c>
      <c r="F57" s="169"/>
      <c r="G57" s="169"/>
      <c r="H57" s="169">
        <v>118592</v>
      </c>
      <c r="I57" s="169">
        <f>SUM(J57:L57)</f>
        <v>0</v>
      </c>
      <c r="J57" s="169"/>
      <c r="K57" s="169"/>
      <c r="L57" s="169"/>
    </row>
    <row r="58" spans="1:12" s="369" customFormat="1" ht="19.5" customHeight="1">
      <c r="A58" s="125"/>
      <c r="B58" s="368" t="s">
        <v>499</v>
      </c>
      <c r="C58" s="362" t="s">
        <v>500</v>
      </c>
      <c r="D58" s="359">
        <f t="shared" si="1"/>
        <v>1184100</v>
      </c>
      <c r="E58" s="169">
        <f>SUM(F58:H58)</f>
        <v>1184100</v>
      </c>
      <c r="F58" s="169"/>
      <c r="G58" s="169"/>
      <c r="H58" s="169">
        <v>1184100</v>
      </c>
      <c r="I58" s="169">
        <f>SUM(J58:L58)</f>
        <v>0</v>
      </c>
      <c r="J58" s="169"/>
      <c r="K58" s="169"/>
      <c r="L58" s="169"/>
    </row>
    <row r="59" spans="1:12" s="367" customFormat="1" ht="19.5" customHeight="1">
      <c r="A59" s="173">
        <v>851</v>
      </c>
      <c r="B59" s="364"/>
      <c r="C59" s="365" t="s">
        <v>114</v>
      </c>
      <c r="D59" s="359">
        <f t="shared" si="1"/>
        <v>2592</v>
      </c>
      <c r="E59" s="363">
        <f aca="true" t="shared" si="15" ref="E59:L59">SUM(E60)</f>
        <v>2592</v>
      </c>
      <c r="F59" s="363">
        <f t="shared" si="15"/>
        <v>2592</v>
      </c>
      <c r="G59" s="363">
        <f t="shared" si="15"/>
        <v>0</v>
      </c>
      <c r="H59" s="363">
        <f t="shared" si="15"/>
        <v>0</v>
      </c>
      <c r="I59" s="363">
        <f t="shared" si="15"/>
        <v>0</v>
      </c>
      <c r="J59" s="363">
        <f t="shared" si="15"/>
        <v>0</v>
      </c>
      <c r="K59" s="363">
        <f t="shared" si="15"/>
        <v>0</v>
      </c>
      <c r="L59" s="363">
        <f t="shared" si="15"/>
        <v>0</v>
      </c>
    </row>
    <row r="60" spans="1:12" s="369" customFormat="1" ht="48" customHeight="1">
      <c r="A60" s="125"/>
      <c r="B60" s="368" t="s">
        <v>501</v>
      </c>
      <c r="C60" s="362" t="s">
        <v>578</v>
      </c>
      <c r="D60" s="359">
        <f t="shared" si="1"/>
        <v>2592</v>
      </c>
      <c r="E60" s="169">
        <f>SUM(F60:H60)</f>
        <v>2592</v>
      </c>
      <c r="F60" s="169">
        <v>2592</v>
      </c>
      <c r="G60" s="169"/>
      <c r="H60" s="169"/>
      <c r="I60" s="169">
        <f>SUM(J60:L60)</f>
        <v>0</v>
      </c>
      <c r="J60" s="169"/>
      <c r="K60" s="169"/>
      <c r="L60" s="169"/>
    </row>
    <row r="61" spans="1:12" s="367" customFormat="1" ht="19.5" customHeight="1">
      <c r="A61" s="173">
        <v>852</v>
      </c>
      <c r="B61" s="364"/>
      <c r="C61" s="365" t="s">
        <v>60</v>
      </c>
      <c r="D61" s="359">
        <f t="shared" si="1"/>
        <v>9784470</v>
      </c>
      <c r="E61" s="363">
        <f aca="true" t="shared" si="16" ref="E61:K61">SUM(E62:E69)</f>
        <v>9784470</v>
      </c>
      <c r="F61" s="363">
        <f t="shared" si="16"/>
        <v>8792800</v>
      </c>
      <c r="G61" s="363">
        <f t="shared" si="16"/>
        <v>250928</v>
      </c>
      <c r="H61" s="363">
        <f t="shared" si="16"/>
        <v>740742</v>
      </c>
      <c r="I61" s="363">
        <f t="shared" si="16"/>
        <v>0</v>
      </c>
      <c r="J61" s="363">
        <f t="shared" si="16"/>
        <v>0</v>
      </c>
      <c r="K61" s="363">
        <f t="shared" si="16"/>
        <v>0</v>
      </c>
      <c r="L61" s="363">
        <f>SUM(L62:L69)</f>
        <v>0</v>
      </c>
    </row>
    <row r="62" spans="1:12" s="369" customFormat="1" ht="57.75" customHeight="1">
      <c r="A62" s="125"/>
      <c r="B62" s="368" t="s">
        <v>486</v>
      </c>
      <c r="C62" s="362" t="s">
        <v>487</v>
      </c>
      <c r="D62" s="359">
        <f t="shared" si="1"/>
        <v>1200</v>
      </c>
      <c r="E62" s="169">
        <f aca="true" t="shared" si="17" ref="E62:E69">SUM(F62:H62)</f>
        <v>1200</v>
      </c>
      <c r="F62" s="169"/>
      <c r="G62" s="169"/>
      <c r="H62" s="169">
        <v>1200</v>
      </c>
      <c r="I62" s="169">
        <f>SUM(J62:L62)</f>
        <v>0</v>
      </c>
      <c r="J62" s="169"/>
      <c r="K62" s="169"/>
      <c r="L62" s="169"/>
    </row>
    <row r="63" spans="1:12" s="369" customFormat="1" ht="19.5" customHeight="1">
      <c r="A63" s="125"/>
      <c r="B63" s="368" t="s">
        <v>499</v>
      </c>
      <c r="C63" s="362" t="s">
        <v>500</v>
      </c>
      <c r="D63" s="359">
        <f t="shared" si="1"/>
        <v>669500</v>
      </c>
      <c r="E63" s="169">
        <f t="shared" si="17"/>
        <v>669500</v>
      </c>
      <c r="F63" s="169"/>
      <c r="G63" s="169"/>
      <c r="H63" s="169">
        <v>669500</v>
      </c>
      <c r="I63" s="169">
        <f aca="true" t="shared" si="18" ref="I63:I69">SUM(J63:L63)</f>
        <v>0</v>
      </c>
      <c r="J63" s="169"/>
      <c r="K63" s="169"/>
      <c r="L63" s="169"/>
    </row>
    <row r="64" spans="1:12" s="369" customFormat="1" ht="19.5" customHeight="1">
      <c r="A64" s="125"/>
      <c r="B64" s="353" t="s">
        <v>482</v>
      </c>
      <c r="C64" s="362" t="s">
        <v>483</v>
      </c>
      <c r="D64" s="359">
        <f t="shared" si="1"/>
        <v>66132</v>
      </c>
      <c r="E64" s="169">
        <f t="shared" si="17"/>
        <v>66132</v>
      </c>
      <c r="F64" s="169"/>
      <c r="G64" s="169"/>
      <c r="H64" s="169">
        <v>66132</v>
      </c>
      <c r="I64" s="169">
        <f t="shared" si="18"/>
        <v>0</v>
      </c>
      <c r="J64" s="169"/>
      <c r="K64" s="169"/>
      <c r="L64" s="169"/>
    </row>
    <row r="65" spans="1:12" s="369" customFormat="1" ht="22.5">
      <c r="A65" s="125"/>
      <c r="B65" s="368" t="s">
        <v>539</v>
      </c>
      <c r="C65" s="362" t="s">
        <v>540</v>
      </c>
      <c r="D65" s="359">
        <f t="shared" si="1"/>
        <v>250928</v>
      </c>
      <c r="E65" s="169">
        <f t="shared" si="17"/>
        <v>250928</v>
      </c>
      <c r="F65" s="169"/>
      <c r="G65" s="169">
        <v>250928</v>
      </c>
      <c r="H65" s="169"/>
      <c r="I65" s="169">
        <f t="shared" si="18"/>
        <v>0</v>
      </c>
      <c r="J65" s="169"/>
      <c r="K65" s="169"/>
      <c r="L65" s="169"/>
    </row>
    <row r="66" spans="1:12" s="369" customFormat="1" ht="45" customHeight="1">
      <c r="A66" s="125"/>
      <c r="B66" s="353" t="s">
        <v>501</v>
      </c>
      <c r="C66" s="362" t="s">
        <v>578</v>
      </c>
      <c r="D66" s="359">
        <f t="shared" si="1"/>
        <v>7773100</v>
      </c>
      <c r="E66" s="169">
        <f t="shared" si="17"/>
        <v>7773100</v>
      </c>
      <c r="F66" s="169">
        <v>7773100</v>
      </c>
      <c r="G66" s="169"/>
      <c r="H66" s="169"/>
      <c r="I66" s="169">
        <f t="shared" si="18"/>
        <v>0</v>
      </c>
      <c r="J66" s="169"/>
      <c r="K66" s="169"/>
      <c r="L66" s="169"/>
    </row>
    <row r="67" spans="1:12" s="369" customFormat="1" ht="22.5" customHeight="1">
      <c r="A67" s="125"/>
      <c r="B67" s="353" t="s">
        <v>541</v>
      </c>
      <c r="C67" s="362" t="s">
        <v>542</v>
      </c>
      <c r="D67" s="359">
        <f t="shared" si="1"/>
        <v>993500</v>
      </c>
      <c r="E67" s="169">
        <f t="shared" si="17"/>
        <v>993500</v>
      </c>
      <c r="F67" s="169">
        <v>993500</v>
      </c>
      <c r="G67" s="169"/>
      <c r="H67" s="169"/>
      <c r="I67" s="169">
        <f t="shared" si="18"/>
        <v>0</v>
      </c>
      <c r="J67" s="169"/>
      <c r="K67" s="169"/>
      <c r="L67" s="169"/>
    </row>
    <row r="68" spans="1:12" s="369" customFormat="1" ht="33.75" customHeight="1">
      <c r="A68" s="125"/>
      <c r="B68" s="353" t="s">
        <v>543</v>
      </c>
      <c r="C68" s="362" t="s">
        <v>544</v>
      </c>
      <c r="D68" s="359">
        <f t="shared" si="1"/>
        <v>26200</v>
      </c>
      <c r="E68" s="169">
        <f t="shared" si="17"/>
        <v>26200</v>
      </c>
      <c r="F68" s="169">
        <v>26200</v>
      </c>
      <c r="G68" s="169"/>
      <c r="H68" s="169"/>
      <c r="I68" s="169">
        <f t="shared" si="18"/>
        <v>0</v>
      </c>
      <c r="J68" s="169"/>
      <c r="K68" s="169"/>
      <c r="L68" s="169"/>
    </row>
    <row r="69" spans="1:12" s="369" customFormat="1" ht="45">
      <c r="A69" s="125"/>
      <c r="B69" s="368" t="s">
        <v>502</v>
      </c>
      <c r="C69" s="370" t="s">
        <v>503</v>
      </c>
      <c r="D69" s="359">
        <f t="shared" si="1"/>
        <v>3910</v>
      </c>
      <c r="E69" s="169">
        <f t="shared" si="17"/>
        <v>3910</v>
      </c>
      <c r="F69" s="169"/>
      <c r="G69" s="169"/>
      <c r="H69" s="169">
        <v>3910</v>
      </c>
      <c r="I69" s="169">
        <f t="shared" si="18"/>
        <v>0</v>
      </c>
      <c r="J69" s="169"/>
      <c r="K69" s="169"/>
      <c r="L69" s="169"/>
    </row>
    <row r="70" spans="1:12" s="367" customFormat="1" ht="22.5">
      <c r="A70" s="173">
        <v>900</v>
      </c>
      <c r="B70" s="364"/>
      <c r="C70" s="365" t="s">
        <v>545</v>
      </c>
      <c r="D70" s="359">
        <f t="shared" si="1"/>
        <v>1883484</v>
      </c>
      <c r="E70" s="363">
        <f aca="true" t="shared" si="19" ref="E70:L70">SUM(E71:E74)</f>
        <v>74600</v>
      </c>
      <c r="F70" s="363">
        <f t="shared" si="19"/>
        <v>0</v>
      </c>
      <c r="G70" s="363">
        <f t="shared" si="19"/>
        <v>0</v>
      </c>
      <c r="H70" s="363">
        <f t="shared" si="19"/>
        <v>74600</v>
      </c>
      <c r="I70" s="363">
        <f>SUM(I71:I74)</f>
        <v>1808884</v>
      </c>
      <c r="J70" s="363">
        <f t="shared" si="19"/>
        <v>0</v>
      </c>
      <c r="K70" s="363">
        <f t="shared" si="19"/>
        <v>1808884</v>
      </c>
      <c r="L70" s="363">
        <f t="shared" si="19"/>
        <v>0</v>
      </c>
    </row>
    <row r="71" spans="1:12" s="369" customFormat="1" ht="56.25" customHeight="1">
      <c r="A71" s="125"/>
      <c r="B71" s="368" t="s">
        <v>486</v>
      </c>
      <c r="C71" s="362" t="s">
        <v>487</v>
      </c>
      <c r="D71" s="359">
        <f t="shared" si="1"/>
        <v>18600</v>
      </c>
      <c r="E71" s="169">
        <f>SUM(F71:H71)</f>
        <v>18600</v>
      </c>
      <c r="F71" s="169"/>
      <c r="G71" s="169"/>
      <c r="H71" s="169">
        <v>18600</v>
      </c>
      <c r="I71" s="169">
        <f aca="true" t="shared" si="20" ref="I71:I79">SUM(J71:L71)</f>
        <v>0</v>
      </c>
      <c r="J71" s="169"/>
      <c r="K71" s="169"/>
      <c r="L71" s="169"/>
    </row>
    <row r="72" spans="1:12" s="369" customFormat="1" ht="19.5" customHeight="1">
      <c r="A72" s="125"/>
      <c r="B72" s="368" t="s">
        <v>546</v>
      </c>
      <c r="C72" s="370" t="s">
        <v>547</v>
      </c>
      <c r="D72" s="359">
        <f t="shared" si="1"/>
        <v>10000</v>
      </c>
      <c r="E72" s="169">
        <f>SUM(F72:H72)</f>
        <v>10000</v>
      </c>
      <c r="F72" s="169"/>
      <c r="G72" s="169"/>
      <c r="H72" s="169">
        <v>10000</v>
      </c>
      <c r="I72" s="169">
        <f t="shared" si="20"/>
        <v>0</v>
      </c>
      <c r="J72" s="169"/>
      <c r="K72" s="169"/>
      <c r="L72" s="169"/>
    </row>
    <row r="73" spans="1:12" s="369" customFormat="1" ht="19.5" customHeight="1">
      <c r="A73" s="125"/>
      <c r="B73" s="368" t="s">
        <v>499</v>
      </c>
      <c r="C73" s="362" t="s">
        <v>500</v>
      </c>
      <c r="D73" s="359">
        <f t="shared" si="1"/>
        <v>46000</v>
      </c>
      <c r="E73" s="169">
        <f>SUM(F73:H73)</f>
        <v>46000</v>
      </c>
      <c r="F73" s="169"/>
      <c r="G73" s="169"/>
      <c r="H73" s="169">
        <v>46000</v>
      </c>
      <c r="I73" s="169">
        <f t="shared" si="20"/>
        <v>0</v>
      </c>
      <c r="J73" s="169"/>
      <c r="K73" s="169"/>
      <c r="L73" s="169"/>
    </row>
    <row r="74" spans="1:12" ht="68.25" customHeight="1">
      <c r="A74" s="110"/>
      <c r="B74" s="110">
        <v>6298</v>
      </c>
      <c r="C74" s="362" t="s">
        <v>491</v>
      </c>
      <c r="D74" s="359">
        <f t="shared" si="1"/>
        <v>1808884</v>
      </c>
      <c r="E74" s="169">
        <f>SUM(F74:H74)</f>
        <v>0</v>
      </c>
      <c r="F74" s="371"/>
      <c r="G74" s="371"/>
      <c r="H74" s="371"/>
      <c r="I74" s="169">
        <f t="shared" si="20"/>
        <v>1808884</v>
      </c>
      <c r="J74" s="371"/>
      <c r="K74" s="371">
        <v>1808884</v>
      </c>
      <c r="L74" s="371"/>
    </row>
    <row r="75" spans="1:12" s="367" customFormat="1" ht="19.5" customHeight="1">
      <c r="A75" s="173">
        <v>926</v>
      </c>
      <c r="B75" s="364"/>
      <c r="C75" s="365" t="s">
        <v>219</v>
      </c>
      <c r="D75" s="359">
        <f>SUM(I75,E75)</f>
        <v>1810000</v>
      </c>
      <c r="E75" s="363">
        <f aca="true" t="shared" si="21" ref="E75:L75">SUM(E76:E78)</f>
        <v>1500000</v>
      </c>
      <c r="F75" s="363">
        <f t="shared" si="21"/>
        <v>0</v>
      </c>
      <c r="G75" s="363">
        <f t="shared" si="21"/>
        <v>0</v>
      </c>
      <c r="H75" s="363">
        <f t="shared" si="21"/>
        <v>1500000</v>
      </c>
      <c r="I75" s="155">
        <f>SUM(J75:L75)</f>
        <v>310000</v>
      </c>
      <c r="J75" s="363">
        <f t="shared" si="21"/>
        <v>0</v>
      </c>
      <c r="K75" s="363">
        <f>SUM(K76:K79)</f>
        <v>310000</v>
      </c>
      <c r="L75" s="363">
        <f t="shared" si="21"/>
        <v>0</v>
      </c>
    </row>
    <row r="76" spans="1:12" ht="57.75" customHeight="1">
      <c r="A76" s="110"/>
      <c r="B76" s="353" t="s">
        <v>486</v>
      </c>
      <c r="C76" s="362" t="s">
        <v>487</v>
      </c>
      <c r="D76" s="359">
        <f>SUM(I76,E76)</f>
        <v>45000</v>
      </c>
      <c r="E76" s="371">
        <f>SUM(F76:H76)</f>
        <v>45000</v>
      </c>
      <c r="F76" s="371"/>
      <c r="G76" s="371"/>
      <c r="H76" s="371">
        <v>45000</v>
      </c>
      <c r="I76" s="155">
        <f t="shared" si="20"/>
        <v>0</v>
      </c>
      <c r="J76" s="371"/>
      <c r="K76" s="371"/>
      <c r="L76" s="371"/>
    </row>
    <row r="77" spans="1:12" ht="19.5" customHeight="1">
      <c r="A77" s="110"/>
      <c r="B77" s="353" t="s">
        <v>499</v>
      </c>
      <c r="C77" s="362" t="s">
        <v>500</v>
      </c>
      <c r="D77" s="359">
        <f>SUM(I77,E77)</f>
        <v>1454600</v>
      </c>
      <c r="E77" s="371">
        <f>SUM(F77:H77)</f>
        <v>1454600</v>
      </c>
      <c r="F77" s="371"/>
      <c r="G77" s="371"/>
      <c r="H77" s="371">
        <v>1454600</v>
      </c>
      <c r="I77" s="155">
        <f t="shared" si="20"/>
        <v>0</v>
      </c>
      <c r="J77" s="371"/>
      <c r="K77" s="371"/>
      <c r="L77" s="371"/>
    </row>
    <row r="78" spans="1:12" ht="19.5" customHeight="1">
      <c r="A78" s="110"/>
      <c r="B78" s="353" t="s">
        <v>492</v>
      </c>
      <c r="C78" s="362" t="s">
        <v>493</v>
      </c>
      <c r="D78" s="359">
        <f>SUM(I78,E78)</f>
        <v>400</v>
      </c>
      <c r="E78" s="371">
        <f>SUM(F78:H78)</f>
        <v>400</v>
      </c>
      <c r="F78" s="371"/>
      <c r="G78" s="371"/>
      <c r="H78" s="371">
        <v>400</v>
      </c>
      <c r="I78" s="155">
        <f t="shared" si="20"/>
        <v>0</v>
      </c>
      <c r="J78" s="371"/>
      <c r="K78" s="371"/>
      <c r="L78" s="371"/>
    </row>
    <row r="79" spans="1:12" ht="77.25" customHeight="1">
      <c r="A79" s="110"/>
      <c r="B79" s="353"/>
      <c r="C79" s="362" t="s">
        <v>491</v>
      </c>
      <c r="D79" s="359">
        <f>SUM(I79,E79)</f>
        <v>310000</v>
      </c>
      <c r="E79" s="371">
        <f>SUM(F79:H79)</f>
        <v>0</v>
      </c>
      <c r="F79" s="371"/>
      <c r="G79" s="371"/>
      <c r="H79" s="371"/>
      <c r="I79" s="155">
        <f t="shared" si="20"/>
        <v>310000</v>
      </c>
      <c r="J79" s="371"/>
      <c r="K79" s="371">
        <v>310000</v>
      </c>
      <c r="L79" s="371"/>
    </row>
    <row r="80" spans="1:13" s="361" customFormat="1" ht="19.5" customHeight="1">
      <c r="A80" s="111"/>
      <c r="B80" s="357"/>
      <c r="C80" s="358" t="s">
        <v>548</v>
      </c>
      <c r="D80" s="155">
        <f>SUM(D14,D16,D18,D21,D28,D30,D36,D38,D54,D56,D59,D61,D70,D75)</f>
        <v>104319513</v>
      </c>
      <c r="E80" s="155">
        <f>SUM(E14,E16,E18,E21,E28,E30,E36,E38,E54,E56,E59,E61,E70,E75)</f>
        <v>95999661</v>
      </c>
      <c r="F80" s="155">
        <f aca="true" t="shared" si="22" ref="F80:L80">SUM(F14,F16,F18,F21,F28,F30,F36,F38,F54,F56,F59,F61,F70,F75)</f>
        <v>9527878</v>
      </c>
      <c r="G80" s="155">
        <f t="shared" si="22"/>
        <v>250928</v>
      </c>
      <c r="H80" s="155">
        <f t="shared" si="22"/>
        <v>86220855</v>
      </c>
      <c r="I80" s="155">
        <f t="shared" si="22"/>
        <v>8319852</v>
      </c>
      <c r="J80" s="155">
        <f t="shared" si="22"/>
        <v>0</v>
      </c>
      <c r="K80" s="155">
        <f t="shared" si="22"/>
        <v>6309852</v>
      </c>
      <c r="L80" s="155">
        <f t="shared" si="22"/>
        <v>2010000</v>
      </c>
      <c r="M80" s="360"/>
    </row>
    <row r="81" ht="11.25">
      <c r="B81" s="372"/>
    </row>
    <row r="82" ht="11.25">
      <c r="B82" s="372"/>
    </row>
    <row r="83" spans="2:10" ht="11.25">
      <c r="B83" s="372"/>
      <c r="I83" s="138" t="s">
        <v>36</v>
      </c>
      <c r="J83" s="138"/>
    </row>
    <row r="84" spans="2:10" ht="11.25">
      <c r="B84" s="372"/>
      <c r="I84" s="138"/>
      <c r="J84" s="138"/>
    </row>
    <row r="85" spans="2:10" ht="12.75">
      <c r="B85" s="372"/>
      <c r="I85" s="139"/>
      <c r="J85" s="139"/>
    </row>
    <row r="86" spans="2:10" ht="11.25">
      <c r="B86" s="372"/>
      <c r="I86" s="406" t="s">
        <v>37</v>
      </c>
      <c r="J86" s="406"/>
    </row>
  </sheetData>
  <sheetProtection/>
  <mergeCells count="10">
    <mergeCell ref="I86:J86"/>
    <mergeCell ref="A7:L7"/>
    <mergeCell ref="A9:A11"/>
    <mergeCell ref="C9:C11"/>
    <mergeCell ref="D9:D11"/>
    <mergeCell ref="E9:L9"/>
    <mergeCell ref="E10:E11"/>
    <mergeCell ref="F10:H10"/>
    <mergeCell ref="J10:L10"/>
    <mergeCell ref="I10:I11"/>
  </mergeCells>
  <printOptions horizontalCentered="1"/>
  <pageMargins left="0.3937007874015748" right="0.3937007874015748" top="0.61" bottom="0.59" header="0.15748031496062992" footer="0.15748031496062992"/>
  <pageSetup horizontalDpi="600" verticalDpi="600" orientation="landscape" paperSize="9" r:id="rId1"/>
  <rowBreaks count="1" manualBreakCount="1">
    <brk id="6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6" sqref="A6:M6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32"/>
      <c r="I1" s="32"/>
      <c r="J1" s="32" t="s">
        <v>359</v>
      </c>
      <c r="K1" s="32"/>
      <c r="L1" s="32"/>
      <c r="M1" s="32"/>
      <c r="N1" s="243"/>
    </row>
    <row r="2" spans="8:14" ht="12.75">
      <c r="H2" s="32"/>
      <c r="I2" s="32"/>
      <c r="J2" s="32" t="s">
        <v>570</v>
      </c>
      <c r="K2" s="32"/>
      <c r="L2" s="32"/>
      <c r="M2" s="32"/>
      <c r="N2" s="243"/>
    </row>
    <row r="3" spans="8:14" ht="12.75">
      <c r="H3" s="32"/>
      <c r="I3" s="32"/>
      <c r="J3" s="32" t="s">
        <v>16</v>
      </c>
      <c r="K3" s="32"/>
      <c r="L3" s="32"/>
      <c r="M3" s="32"/>
      <c r="N3" s="243"/>
    </row>
    <row r="4" spans="10:14" ht="12.75">
      <c r="J4" s="32" t="s">
        <v>571</v>
      </c>
      <c r="L4" s="32"/>
      <c r="N4" s="243"/>
    </row>
    <row r="5" spans="12:14" ht="12.75">
      <c r="L5" s="32"/>
      <c r="N5" s="243"/>
    </row>
    <row r="6" spans="1:14" ht="17.25" customHeight="1">
      <c r="A6" s="461" t="s">
        <v>360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243"/>
    </row>
    <row r="7" ht="12.75">
      <c r="N7" s="243"/>
    </row>
    <row r="8" spans="1:14" ht="41.25" customHeight="1">
      <c r="A8" s="577" t="s">
        <v>42</v>
      </c>
      <c r="B8" s="554" t="s">
        <v>361</v>
      </c>
      <c r="C8" s="561" t="s">
        <v>362</v>
      </c>
      <c r="D8" s="561" t="s">
        <v>302</v>
      </c>
      <c r="E8" s="561" t="s">
        <v>363</v>
      </c>
      <c r="F8" s="569" t="s">
        <v>364</v>
      </c>
      <c r="G8" s="244" t="s">
        <v>365</v>
      </c>
      <c r="H8" s="567"/>
      <c r="I8" s="568"/>
      <c r="J8" s="245"/>
      <c r="K8" s="571" t="s">
        <v>366</v>
      </c>
      <c r="L8" s="572"/>
      <c r="N8" s="243"/>
    </row>
    <row r="9" spans="1:14" ht="23.25" customHeight="1">
      <c r="A9" s="453"/>
      <c r="B9" s="555"/>
      <c r="C9" s="565"/>
      <c r="D9" s="553"/>
      <c r="E9" s="566"/>
      <c r="F9" s="570"/>
      <c r="G9" s="247"/>
      <c r="H9" s="248">
        <v>2010</v>
      </c>
      <c r="I9" s="249">
        <v>2011</v>
      </c>
      <c r="J9" s="182">
        <v>2012</v>
      </c>
      <c r="K9" s="573"/>
      <c r="L9" s="574"/>
      <c r="N9" s="243"/>
    </row>
    <row r="10" spans="1:14" ht="21.75" customHeight="1">
      <c r="A10" s="453"/>
      <c r="B10" s="555"/>
      <c r="C10" s="565"/>
      <c r="D10" s="553"/>
      <c r="E10" s="250" t="s">
        <v>367</v>
      </c>
      <c r="F10" s="250" t="s">
        <v>367</v>
      </c>
      <c r="G10" s="250" t="s">
        <v>367</v>
      </c>
      <c r="H10" s="251" t="s">
        <v>367</v>
      </c>
      <c r="I10" s="251" t="s">
        <v>367</v>
      </c>
      <c r="J10" s="251" t="s">
        <v>367</v>
      </c>
      <c r="K10" s="575" t="s">
        <v>367</v>
      </c>
      <c r="L10" s="576"/>
      <c r="N10" s="243"/>
    </row>
    <row r="11" spans="1:14" ht="21.75" customHeight="1">
      <c r="A11" s="453"/>
      <c r="B11" s="556"/>
      <c r="C11" s="566"/>
      <c r="D11" s="497"/>
      <c r="E11" s="250" t="s">
        <v>368</v>
      </c>
      <c r="F11" s="250" t="s">
        <v>368</v>
      </c>
      <c r="G11" s="250" t="s">
        <v>368</v>
      </c>
      <c r="H11" s="251" t="s">
        <v>369</v>
      </c>
      <c r="I11" s="251" t="s">
        <v>369</v>
      </c>
      <c r="J11" s="251" t="s">
        <v>369</v>
      </c>
      <c r="K11" s="575" t="s">
        <v>368</v>
      </c>
      <c r="L11" s="576"/>
      <c r="N11" s="243"/>
    </row>
    <row r="12" spans="1:14" ht="13.5" thickBot="1">
      <c r="A12" s="142">
        <v>1</v>
      </c>
      <c r="B12" s="252">
        <v>2</v>
      </c>
      <c r="C12" s="252">
        <v>3</v>
      </c>
      <c r="D12" s="252">
        <v>4</v>
      </c>
      <c r="E12" s="253">
        <v>5</v>
      </c>
      <c r="F12" s="254">
        <v>6</v>
      </c>
      <c r="G12" s="254">
        <v>7</v>
      </c>
      <c r="H12" s="254">
        <v>8</v>
      </c>
      <c r="I12" s="254">
        <v>9</v>
      </c>
      <c r="J12" s="254">
        <v>10</v>
      </c>
      <c r="K12" s="557">
        <v>11</v>
      </c>
      <c r="L12" s="558"/>
      <c r="N12" s="243"/>
    </row>
    <row r="13" spans="1:14" ht="40.5" customHeight="1">
      <c r="A13" s="498">
        <v>1</v>
      </c>
      <c r="B13" s="547" t="s">
        <v>576</v>
      </c>
      <c r="C13" s="549" t="s">
        <v>263</v>
      </c>
      <c r="D13" s="255" t="s">
        <v>370</v>
      </c>
      <c r="E13" s="256">
        <f aca="true" t="shared" si="0" ref="E13:E18">SUM(F13:G13)</f>
        <v>6821291</v>
      </c>
      <c r="F13" s="257">
        <v>838854</v>
      </c>
      <c r="G13" s="258">
        <f aca="true" t="shared" si="1" ref="G13:G28">SUM(H13:J13)</f>
        <v>5982437</v>
      </c>
      <c r="H13" s="256">
        <v>5109173</v>
      </c>
      <c r="I13" s="256">
        <v>873264</v>
      </c>
      <c r="J13" s="256"/>
      <c r="K13" s="525" t="s">
        <v>13</v>
      </c>
      <c r="L13" s="522"/>
      <c r="N13" s="243"/>
    </row>
    <row r="14" spans="1:14" ht="33" customHeight="1" thickBot="1">
      <c r="A14" s="498"/>
      <c r="B14" s="548"/>
      <c r="C14" s="550"/>
      <c r="D14" s="259"/>
      <c r="E14" s="260">
        <f t="shared" si="0"/>
        <v>2162934</v>
      </c>
      <c r="F14" s="261">
        <v>254407</v>
      </c>
      <c r="G14" s="262">
        <f t="shared" si="1"/>
        <v>1908527</v>
      </c>
      <c r="H14" s="263">
        <v>1643684</v>
      </c>
      <c r="I14" s="263">
        <v>264843</v>
      </c>
      <c r="J14" s="263"/>
      <c r="K14" s="559"/>
      <c r="L14" s="560"/>
      <c r="N14" s="243"/>
    </row>
    <row r="15" spans="1:14" ht="19.5" customHeight="1">
      <c r="A15" s="498">
        <v>2</v>
      </c>
      <c r="B15" s="547" t="s">
        <v>311</v>
      </c>
      <c r="C15" s="549" t="s">
        <v>106</v>
      </c>
      <c r="D15" s="255" t="s">
        <v>370</v>
      </c>
      <c r="E15" s="256">
        <f t="shared" si="0"/>
        <v>1328140</v>
      </c>
      <c r="F15" s="257">
        <v>28140</v>
      </c>
      <c r="G15" s="258">
        <f t="shared" si="1"/>
        <v>1300000</v>
      </c>
      <c r="H15" s="256">
        <v>300000</v>
      </c>
      <c r="I15" s="256">
        <v>1000000</v>
      </c>
      <c r="J15" s="264"/>
      <c r="K15" s="562"/>
      <c r="L15" s="519"/>
      <c r="N15" s="243"/>
    </row>
    <row r="16" spans="1:14" ht="19.5" customHeight="1" thickBot="1">
      <c r="A16" s="498"/>
      <c r="B16" s="552"/>
      <c r="C16" s="553"/>
      <c r="D16" s="246"/>
      <c r="E16" s="265">
        <f t="shared" si="0"/>
        <v>1328140</v>
      </c>
      <c r="F16" s="266">
        <v>28140</v>
      </c>
      <c r="G16" s="267">
        <f t="shared" si="1"/>
        <v>1300000</v>
      </c>
      <c r="H16" s="265">
        <v>300000</v>
      </c>
      <c r="I16" s="265">
        <v>1000000</v>
      </c>
      <c r="J16" s="268"/>
      <c r="K16" s="563"/>
      <c r="L16" s="564"/>
      <c r="N16" s="243"/>
    </row>
    <row r="17" spans="1:14" ht="19.5" customHeight="1">
      <c r="A17" s="498">
        <v>3</v>
      </c>
      <c r="B17" s="547" t="s">
        <v>372</v>
      </c>
      <c r="C17" s="549" t="s">
        <v>106</v>
      </c>
      <c r="D17" s="255" t="s">
        <v>371</v>
      </c>
      <c r="E17" s="256">
        <f t="shared" si="0"/>
        <v>2456200</v>
      </c>
      <c r="F17" s="257">
        <v>5000</v>
      </c>
      <c r="G17" s="258">
        <f t="shared" si="1"/>
        <v>2451200</v>
      </c>
      <c r="H17" s="256">
        <v>2451200</v>
      </c>
      <c r="I17" s="256"/>
      <c r="J17" s="264"/>
      <c r="K17" s="518"/>
      <c r="L17" s="519"/>
      <c r="N17" s="243"/>
    </row>
    <row r="18" spans="1:14" ht="19.5" customHeight="1" thickBot="1">
      <c r="A18" s="498"/>
      <c r="B18" s="548"/>
      <c r="C18" s="550"/>
      <c r="D18" s="259"/>
      <c r="E18" s="263">
        <f t="shared" si="0"/>
        <v>2456200</v>
      </c>
      <c r="F18" s="261">
        <v>5000</v>
      </c>
      <c r="G18" s="269">
        <f t="shared" si="1"/>
        <v>2451200</v>
      </c>
      <c r="H18" s="263">
        <v>2451200</v>
      </c>
      <c r="I18" s="263"/>
      <c r="J18" s="260"/>
      <c r="K18" s="520"/>
      <c r="L18" s="521"/>
      <c r="N18" s="243"/>
    </row>
    <row r="19" spans="1:14" ht="17.25" customHeight="1">
      <c r="A19" s="498">
        <v>4</v>
      </c>
      <c r="B19" s="542" t="s">
        <v>575</v>
      </c>
      <c r="C19" s="544" t="s">
        <v>106</v>
      </c>
      <c r="D19" s="270" t="s">
        <v>373</v>
      </c>
      <c r="E19" s="264">
        <f aca="true" t="shared" si="2" ref="E19:E30">SUM(F19:G19)</f>
        <v>6278440</v>
      </c>
      <c r="F19" s="271">
        <v>1118440</v>
      </c>
      <c r="G19" s="272">
        <f t="shared" si="1"/>
        <v>5160000</v>
      </c>
      <c r="H19" s="264">
        <v>5160000</v>
      </c>
      <c r="I19" s="264"/>
      <c r="J19" s="256">
        <v>0</v>
      </c>
      <c r="K19" s="528"/>
      <c r="L19" s="529"/>
      <c r="N19" s="243"/>
    </row>
    <row r="20" spans="1:14" ht="21.75" customHeight="1" thickBot="1">
      <c r="A20" s="498"/>
      <c r="B20" s="543"/>
      <c r="C20" s="546"/>
      <c r="D20" s="273"/>
      <c r="E20" s="260">
        <f t="shared" si="2"/>
        <v>6278440</v>
      </c>
      <c r="F20" s="274">
        <v>1118440</v>
      </c>
      <c r="G20" s="262">
        <f t="shared" si="1"/>
        <v>5160000</v>
      </c>
      <c r="H20" s="260">
        <v>5160000</v>
      </c>
      <c r="I20" s="260"/>
      <c r="J20" s="263">
        <v>0</v>
      </c>
      <c r="K20" s="530"/>
      <c r="L20" s="531"/>
      <c r="N20" s="275"/>
    </row>
    <row r="21" spans="1:14" ht="30" customHeight="1">
      <c r="A21" s="498">
        <v>5</v>
      </c>
      <c r="B21" s="542" t="s">
        <v>14</v>
      </c>
      <c r="C21" s="270" t="s">
        <v>107</v>
      </c>
      <c r="D21" s="270" t="s">
        <v>15</v>
      </c>
      <c r="E21" s="264">
        <f t="shared" si="2"/>
        <v>2986193</v>
      </c>
      <c r="F21" s="271">
        <v>419701</v>
      </c>
      <c r="G21" s="272">
        <f t="shared" si="1"/>
        <v>2566492</v>
      </c>
      <c r="H21" s="264">
        <v>1528498</v>
      </c>
      <c r="I21" s="264">
        <v>1037994</v>
      </c>
      <c r="J21" s="256"/>
      <c r="K21" s="525" t="s">
        <v>559</v>
      </c>
      <c r="L21" s="532"/>
      <c r="N21" s="243"/>
    </row>
    <row r="22" spans="1:14" ht="22.5" customHeight="1" thickBot="1">
      <c r="A22" s="498"/>
      <c r="B22" s="551"/>
      <c r="C22" s="276"/>
      <c r="D22" s="276"/>
      <c r="E22" s="268">
        <f t="shared" si="2"/>
        <v>447932</v>
      </c>
      <c r="F22" s="277">
        <v>62956</v>
      </c>
      <c r="G22" s="278">
        <f t="shared" si="1"/>
        <v>384976</v>
      </c>
      <c r="H22" s="268">
        <v>229276</v>
      </c>
      <c r="I22" s="268">
        <v>155700</v>
      </c>
      <c r="J22" s="265"/>
      <c r="K22" s="533"/>
      <c r="L22" s="509"/>
      <c r="N22" s="243"/>
    </row>
    <row r="23" spans="1:14" ht="18.75" customHeight="1">
      <c r="A23" s="498">
        <v>6</v>
      </c>
      <c r="B23" s="542" t="s">
        <v>344</v>
      </c>
      <c r="C23" s="544" t="s">
        <v>106</v>
      </c>
      <c r="D23" s="270" t="s">
        <v>373</v>
      </c>
      <c r="E23" s="264">
        <f t="shared" si="2"/>
        <v>2550494</v>
      </c>
      <c r="F23" s="271">
        <v>1941360</v>
      </c>
      <c r="G23" s="272">
        <f t="shared" si="1"/>
        <v>609134</v>
      </c>
      <c r="H23" s="256">
        <v>609134</v>
      </c>
      <c r="I23" s="256"/>
      <c r="J23" s="256"/>
      <c r="K23" s="525" t="s">
        <v>374</v>
      </c>
      <c r="L23" s="522"/>
      <c r="N23" s="243"/>
    </row>
    <row r="24" spans="1:14" ht="39" customHeight="1" thickBot="1">
      <c r="A24" s="498"/>
      <c r="B24" s="543"/>
      <c r="C24" s="546"/>
      <c r="D24" s="273"/>
      <c r="E24" s="260">
        <f t="shared" si="2"/>
        <v>420603</v>
      </c>
      <c r="F24" s="274">
        <v>321131</v>
      </c>
      <c r="G24" s="262">
        <f t="shared" si="1"/>
        <v>99472</v>
      </c>
      <c r="H24" s="263">
        <v>99472</v>
      </c>
      <c r="I24" s="263"/>
      <c r="J24" s="263"/>
      <c r="K24" s="526"/>
      <c r="L24" s="527"/>
      <c r="N24" s="243"/>
    </row>
    <row r="25" spans="1:14" ht="46.5" customHeight="1" thickBot="1">
      <c r="A25" s="498">
        <v>7</v>
      </c>
      <c r="B25" s="542" t="s">
        <v>358</v>
      </c>
      <c r="C25" s="544" t="s">
        <v>106</v>
      </c>
      <c r="D25" s="279" t="s">
        <v>552</v>
      </c>
      <c r="E25" s="264">
        <f t="shared" si="2"/>
        <v>16454702</v>
      </c>
      <c r="F25" s="271">
        <v>333208</v>
      </c>
      <c r="G25" s="262">
        <v>16121494</v>
      </c>
      <c r="H25" s="264"/>
      <c r="I25" s="264">
        <v>5014799</v>
      </c>
      <c r="J25" s="264">
        <v>5113820</v>
      </c>
      <c r="K25" s="499" t="s">
        <v>551</v>
      </c>
      <c r="L25" s="522"/>
      <c r="N25" s="243"/>
    </row>
    <row r="26" spans="1:14" ht="39" customHeight="1" thickBot="1">
      <c r="A26" s="498"/>
      <c r="B26" s="543"/>
      <c r="C26" s="495"/>
      <c r="D26" s="280"/>
      <c r="E26" s="46">
        <f t="shared" si="2"/>
        <v>5169657</v>
      </c>
      <c r="F26" s="281">
        <v>333208</v>
      </c>
      <c r="G26" s="282">
        <v>4836449</v>
      </c>
      <c r="H26" s="46"/>
      <c r="I26" s="46">
        <v>1504440</v>
      </c>
      <c r="J26" s="46">
        <v>1534146</v>
      </c>
      <c r="K26" s="523"/>
      <c r="L26" s="524"/>
      <c r="N26" s="243"/>
    </row>
    <row r="27" spans="1:14" ht="38.25" customHeight="1">
      <c r="A27" s="498">
        <v>8</v>
      </c>
      <c r="B27" s="545" t="s">
        <v>270</v>
      </c>
      <c r="C27" s="498" t="s">
        <v>106</v>
      </c>
      <c r="D27" s="498" t="s">
        <v>375</v>
      </c>
      <c r="E27" s="46">
        <f t="shared" si="2"/>
        <v>8948912</v>
      </c>
      <c r="F27" s="281">
        <v>50000</v>
      </c>
      <c r="G27" s="282">
        <f t="shared" si="1"/>
        <v>8898912</v>
      </c>
      <c r="H27" s="46">
        <v>165920</v>
      </c>
      <c r="I27" s="46">
        <v>3922213</v>
      </c>
      <c r="J27" s="46">
        <v>4810779</v>
      </c>
      <c r="K27" s="541" t="s">
        <v>376</v>
      </c>
      <c r="L27" s="541"/>
      <c r="N27" s="243"/>
    </row>
    <row r="28" spans="1:14" ht="27.75" customHeight="1" thickBot="1">
      <c r="A28" s="498"/>
      <c r="B28" s="545"/>
      <c r="C28" s="498"/>
      <c r="D28" s="498"/>
      <c r="E28" s="283">
        <f t="shared" si="2"/>
        <v>1384837</v>
      </c>
      <c r="F28" s="284">
        <v>50000</v>
      </c>
      <c r="G28" s="269">
        <f t="shared" si="1"/>
        <v>1334837</v>
      </c>
      <c r="H28" s="283">
        <v>24888</v>
      </c>
      <c r="I28" s="283">
        <v>588332</v>
      </c>
      <c r="J28" s="283">
        <v>721617</v>
      </c>
      <c r="K28" s="541"/>
      <c r="L28" s="541"/>
      <c r="N28" s="243"/>
    </row>
    <row r="29" spans="1:14" ht="22.5" customHeight="1">
      <c r="A29" s="498">
        <v>9</v>
      </c>
      <c r="B29" s="512" t="s">
        <v>316</v>
      </c>
      <c r="C29" s="498" t="s">
        <v>106</v>
      </c>
      <c r="D29" s="494" t="s">
        <v>370</v>
      </c>
      <c r="E29" s="46">
        <f t="shared" si="2"/>
        <v>75000</v>
      </c>
      <c r="F29" s="281"/>
      <c r="G29" s="282">
        <f aca="true" t="shared" si="3" ref="G29:G42">SUM(H29:J29)</f>
        <v>75000</v>
      </c>
      <c r="H29" s="283">
        <v>75000</v>
      </c>
      <c r="I29" s="283"/>
      <c r="J29" s="283"/>
      <c r="K29" s="534"/>
      <c r="L29" s="535"/>
      <c r="N29" s="243"/>
    </row>
    <row r="30" spans="1:14" ht="29.25" customHeight="1" thickBot="1">
      <c r="A30" s="498"/>
      <c r="B30" s="513"/>
      <c r="C30" s="498"/>
      <c r="D30" s="495"/>
      <c r="E30" s="46">
        <f t="shared" si="2"/>
        <v>75000</v>
      </c>
      <c r="F30" s="281"/>
      <c r="G30" s="282">
        <f t="shared" si="3"/>
        <v>75000</v>
      </c>
      <c r="H30" s="283">
        <v>75000</v>
      </c>
      <c r="I30" s="283"/>
      <c r="J30" s="283"/>
      <c r="K30" s="536"/>
      <c r="L30" s="537"/>
      <c r="N30" s="243"/>
    </row>
    <row r="31" spans="1:14" ht="29.25" customHeight="1">
      <c r="A31" s="498">
        <v>10</v>
      </c>
      <c r="B31" s="512" t="s">
        <v>574</v>
      </c>
      <c r="C31" s="498" t="s">
        <v>106</v>
      </c>
      <c r="D31" s="494" t="s">
        <v>371</v>
      </c>
      <c r="E31" s="46">
        <f aca="true" t="shared" si="4" ref="E31:E42">SUM(F31:G31)</f>
        <v>182200</v>
      </c>
      <c r="F31" s="281">
        <v>152200</v>
      </c>
      <c r="G31" s="282">
        <f t="shared" si="3"/>
        <v>30000</v>
      </c>
      <c r="H31" s="283">
        <v>30000</v>
      </c>
      <c r="I31" s="283"/>
      <c r="J31" s="283"/>
      <c r="K31" s="538"/>
      <c r="L31" s="539"/>
      <c r="N31" s="243"/>
    </row>
    <row r="32" spans="1:14" ht="29.25" customHeight="1" thickBot="1">
      <c r="A32" s="498"/>
      <c r="B32" s="513"/>
      <c r="C32" s="498"/>
      <c r="D32" s="495"/>
      <c r="E32" s="46">
        <f t="shared" si="4"/>
        <v>182200</v>
      </c>
      <c r="F32" s="281">
        <v>152200</v>
      </c>
      <c r="G32" s="282">
        <f t="shared" si="3"/>
        <v>30000</v>
      </c>
      <c r="H32" s="283">
        <v>30000</v>
      </c>
      <c r="I32" s="283"/>
      <c r="J32" s="283"/>
      <c r="K32" s="536"/>
      <c r="L32" s="537"/>
      <c r="N32" s="243"/>
    </row>
    <row r="33" spans="1:14" ht="29.25" customHeight="1">
      <c r="A33" s="498">
        <v>11</v>
      </c>
      <c r="B33" s="512" t="s">
        <v>342</v>
      </c>
      <c r="C33" s="498" t="s">
        <v>106</v>
      </c>
      <c r="D33" s="494" t="s">
        <v>378</v>
      </c>
      <c r="E33" s="46">
        <f t="shared" si="4"/>
        <v>10808000</v>
      </c>
      <c r="F33" s="281">
        <v>1100000</v>
      </c>
      <c r="G33" s="282">
        <f t="shared" si="3"/>
        <v>9708000</v>
      </c>
      <c r="H33" s="283">
        <v>3024000</v>
      </c>
      <c r="I33" s="283">
        <v>3727000</v>
      </c>
      <c r="J33" s="283">
        <v>2957000</v>
      </c>
      <c r="K33" s="499" t="s">
        <v>379</v>
      </c>
      <c r="L33" s="500"/>
      <c r="N33" s="243"/>
    </row>
    <row r="34" spans="1:14" ht="29.25" customHeight="1" thickBot="1">
      <c r="A34" s="498"/>
      <c r="B34" s="513"/>
      <c r="C34" s="498"/>
      <c r="D34" s="495"/>
      <c r="E34" s="46">
        <f t="shared" si="4"/>
        <v>10808000</v>
      </c>
      <c r="F34" s="281">
        <v>1100000</v>
      </c>
      <c r="G34" s="282">
        <f t="shared" si="3"/>
        <v>9708000</v>
      </c>
      <c r="H34" s="283">
        <v>3024000</v>
      </c>
      <c r="I34" s="283">
        <v>3727000</v>
      </c>
      <c r="J34" s="283">
        <v>2957000</v>
      </c>
      <c r="K34" s="501"/>
      <c r="L34" s="502"/>
      <c r="N34" s="243"/>
    </row>
    <row r="35" spans="1:14" ht="24" customHeight="1">
      <c r="A35" s="498">
        <v>12</v>
      </c>
      <c r="B35" s="512" t="s">
        <v>573</v>
      </c>
      <c r="C35" s="498" t="s">
        <v>106</v>
      </c>
      <c r="D35" s="494" t="s">
        <v>377</v>
      </c>
      <c r="E35" s="46">
        <f t="shared" si="4"/>
        <v>1200000</v>
      </c>
      <c r="F35" s="281"/>
      <c r="G35" s="282">
        <f t="shared" si="3"/>
        <v>1200000</v>
      </c>
      <c r="H35" s="283">
        <v>200000</v>
      </c>
      <c r="I35" s="283">
        <v>1000000</v>
      </c>
      <c r="J35" s="283"/>
      <c r="K35" s="499"/>
      <c r="L35" s="532"/>
      <c r="N35" s="243"/>
    </row>
    <row r="36" spans="1:14" ht="22.5" customHeight="1" thickBot="1">
      <c r="A36" s="498"/>
      <c r="B36" s="513"/>
      <c r="C36" s="498"/>
      <c r="D36" s="495"/>
      <c r="E36" s="268">
        <f t="shared" si="4"/>
        <v>1200000</v>
      </c>
      <c r="F36" s="277"/>
      <c r="G36" s="278">
        <f t="shared" si="3"/>
        <v>1200000</v>
      </c>
      <c r="H36" s="265">
        <v>200000</v>
      </c>
      <c r="I36" s="265">
        <v>1000000</v>
      </c>
      <c r="J36" s="265"/>
      <c r="K36" s="540"/>
      <c r="L36" s="511"/>
      <c r="N36" s="243"/>
    </row>
    <row r="37" spans="1:14" ht="26.25" customHeight="1">
      <c r="A37" s="494">
        <v>13</v>
      </c>
      <c r="B37" s="496" t="s">
        <v>7</v>
      </c>
      <c r="C37" s="498" t="s">
        <v>106</v>
      </c>
      <c r="D37" s="503" t="s">
        <v>377</v>
      </c>
      <c r="E37" s="46">
        <f t="shared" si="4"/>
        <v>2261000</v>
      </c>
      <c r="F37" s="281"/>
      <c r="G37" s="282">
        <f t="shared" si="3"/>
        <v>2261000</v>
      </c>
      <c r="H37" s="46">
        <v>1200000</v>
      </c>
      <c r="I37" s="46">
        <v>1061000</v>
      </c>
      <c r="J37" s="46"/>
      <c r="K37" s="505"/>
      <c r="L37" s="500"/>
      <c r="N37" s="243"/>
    </row>
    <row r="38" spans="1:14" ht="42" customHeight="1">
      <c r="A38" s="495"/>
      <c r="B38" s="497"/>
      <c r="C38" s="498"/>
      <c r="D38" s="504"/>
      <c r="E38" s="46">
        <f t="shared" si="4"/>
        <v>2261000</v>
      </c>
      <c r="F38" s="281"/>
      <c r="G38" s="282">
        <f t="shared" si="3"/>
        <v>2261000</v>
      </c>
      <c r="H38" s="46">
        <v>1200000</v>
      </c>
      <c r="I38" s="46">
        <v>1061000</v>
      </c>
      <c r="J38" s="46"/>
      <c r="K38" s="506"/>
      <c r="L38" s="507"/>
      <c r="N38" s="243"/>
    </row>
    <row r="39" spans="1:14" ht="22.5" customHeight="1">
      <c r="A39" s="494">
        <v>14</v>
      </c>
      <c r="B39" s="496" t="s">
        <v>572</v>
      </c>
      <c r="C39" s="498" t="s">
        <v>106</v>
      </c>
      <c r="D39" s="503" t="s">
        <v>8</v>
      </c>
      <c r="E39" s="46">
        <f t="shared" si="4"/>
        <v>3970000</v>
      </c>
      <c r="F39" s="281"/>
      <c r="G39" s="282">
        <f t="shared" si="3"/>
        <v>3970000</v>
      </c>
      <c r="H39" s="46">
        <v>5000</v>
      </c>
      <c r="I39" s="46">
        <v>2775500</v>
      </c>
      <c r="J39" s="46">
        <v>1189500</v>
      </c>
      <c r="K39" s="508"/>
      <c r="L39" s="509"/>
      <c r="N39" s="243"/>
    </row>
    <row r="40" spans="1:14" ht="22.5" customHeight="1" thickBot="1">
      <c r="A40" s="495"/>
      <c r="B40" s="497"/>
      <c r="C40" s="498"/>
      <c r="D40" s="504"/>
      <c r="E40" s="46">
        <f t="shared" si="4"/>
        <v>3970000</v>
      </c>
      <c r="F40" s="281"/>
      <c r="G40" s="282">
        <f t="shared" si="3"/>
        <v>3970000</v>
      </c>
      <c r="H40" s="46">
        <v>5000</v>
      </c>
      <c r="I40" s="46">
        <v>2775500</v>
      </c>
      <c r="J40" s="46">
        <v>1189500</v>
      </c>
      <c r="K40" s="510"/>
      <c r="L40" s="511"/>
      <c r="N40" s="243"/>
    </row>
    <row r="41" spans="1:14" ht="22.5" customHeight="1">
      <c r="A41" s="494">
        <v>15</v>
      </c>
      <c r="B41" s="496" t="s">
        <v>11</v>
      </c>
      <c r="C41" s="498" t="s">
        <v>106</v>
      </c>
      <c r="D41" s="494" t="s">
        <v>377</v>
      </c>
      <c r="E41" s="46">
        <f t="shared" si="4"/>
        <v>720000</v>
      </c>
      <c r="F41" s="284"/>
      <c r="G41" s="282">
        <f t="shared" si="3"/>
        <v>720000</v>
      </c>
      <c r="H41" s="283">
        <v>20000</v>
      </c>
      <c r="I41" s="283">
        <v>700000</v>
      </c>
      <c r="J41" s="283"/>
      <c r="K41" s="499" t="s">
        <v>560</v>
      </c>
      <c r="L41" s="500"/>
      <c r="N41" s="243"/>
    </row>
    <row r="42" spans="1:14" ht="22.5" customHeight="1" thickBot="1">
      <c r="A42" s="495"/>
      <c r="B42" s="497"/>
      <c r="C42" s="498"/>
      <c r="D42" s="495"/>
      <c r="E42" s="46">
        <f t="shared" si="4"/>
        <v>289673</v>
      </c>
      <c r="F42" s="284"/>
      <c r="G42" s="282">
        <f t="shared" si="3"/>
        <v>289673</v>
      </c>
      <c r="H42" s="283">
        <v>20000</v>
      </c>
      <c r="I42" s="283">
        <v>269673</v>
      </c>
      <c r="J42" s="283"/>
      <c r="K42" s="501"/>
      <c r="L42" s="502"/>
      <c r="N42" s="243"/>
    </row>
    <row r="43" spans="1:14" ht="17.25" customHeight="1">
      <c r="A43" s="285"/>
      <c r="B43" s="286" t="s">
        <v>363</v>
      </c>
      <c r="C43" s="247"/>
      <c r="D43" s="247"/>
      <c r="E43" s="287">
        <f>SUM(E13,E15,E17,E19,E21,E23,E25,E27,E29,E31,E33,E35,E37,E39,E41)</f>
        <v>67040572</v>
      </c>
      <c r="F43" s="287">
        <f aca="true" t="shared" si="5" ref="F43:J44">SUM(F13,F15,F17,F19,F21,F23,F25,F27,F29,F31,F33,F35,F37,F39,F41)</f>
        <v>5986903</v>
      </c>
      <c r="G43" s="287">
        <f t="shared" si="5"/>
        <v>61053669</v>
      </c>
      <c r="H43" s="287">
        <f t="shared" si="5"/>
        <v>19877925</v>
      </c>
      <c r="I43" s="287">
        <f t="shared" si="5"/>
        <v>21111770</v>
      </c>
      <c r="J43" s="287">
        <f t="shared" si="5"/>
        <v>14071099</v>
      </c>
      <c r="K43" s="514"/>
      <c r="L43" s="515"/>
      <c r="N43" s="243"/>
    </row>
    <row r="44" spans="1:14" ht="30" customHeight="1" thickBot="1">
      <c r="A44" s="285"/>
      <c r="B44" s="288" t="s">
        <v>380</v>
      </c>
      <c r="C44" s="289"/>
      <c r="D44" s="289"/>
      <c r="E44" s="290">
        <f>SUM(E14,E16,E18,E20,E22,E24,E26,E28,E30,E32,E34,E36,E38,E40,E42)</f>
        <v>38434616</v>
      </c>
      <c r="F44" s="290">
        <f t="shared" si="5"/>
        <v>3425482</v>
      </c>
      <c r="G44" s="290">
        <f t="shared" si="5"/>
        <v>35009134</v>
      </c>
      <c r="H44" s="290">
        <f t="shared" si="5"/>
        <v>14462520</v>
      </c>
      <c r="I44" s="290">
        <f t="shared" si="5"/>
        <v>12346488</v>
      </c>
      <c r="J44" s="290">
        <f t="shared" si="5"/>
        <v>6402263</v>
      </c>
      <c r="K44" s="516"/>
      <c r="L44" s="517"/>
      <c r="N44" s="243"/>
    </row>
    <row r="45" ht="17.25" customHeight="1">
      <c r="N45" s="243"/>
    </row>
    <row r="46" ht="22.5" customHeight="1">
      <c r="N46" s="243"/>
    </row>
    <row r="47" spans="8:14" ht="21" customHeight="1">
      <c r="H47" s="8" t="s">
        <v>36</v>
      </c>
      <c r="I47" s="8"/>
      <c r="J47" s="8"/>
      <c r="N47" s="243"/>
    </row>
    <row r="48" spans="8:16" ht="13.5" customHeight="1">
      <c r="H48" s="8"/>
      <c r="I48" s="8"/>
      <c r="J48" s="8"/>
      <c r="L48" s="8"/>
      <c r="N48" s="243"/>
      <c r="P48" s="45"/>
    </row>
    <row r="49" spans="8:14" ht="16.5" customHeight="1">
      <c r="H49" s="8"/>
      <c r="I49" s="8"/>
      <c r="J49" s="8"/>
      <c r="N49" s="243"/>
    </row>
    <row r="50" spans="8:14" ht="15.75" customHeight="1">
      <c r="H50" s="8" t="s">
        <v>381</v>
      </c>
      <c r="I50" s="8"/>
      <c r="J50" s="8"/>
      <c r="N50" s="243"/>
    </row>
  </sheetData>
  <sheetProtection/>
  <mergeCells count="80">
    <mergeCell ref="K33:L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B33:B34"/>
    <mergeCell ref="A33:A34"/>
    <mergeCell ref="C33:C34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8:A11"/>
    <mergeCell ref="K12:L12"/>
    <mergeCell ref="A13:A14"/>
    <mergeCell ref="B13:B14"/>
    <mergeCell ref="C13:C14"/>
    <mergeCell ref="K13:L14"/>
    <mergeCell ref="D8:D11"/>
    <mergeCell ref="B19:B20"/>
    <mergeCell ref="C19:C20"/>
    <mergeCell ref="B15:B16"/>
    <mergeCell ref="A15:A16"/>
    <mergeCell ref="C15:C16"/>
    <mergeCell ref="B8:B11"/>
    <mergeCell ref="C27:C28"/>
    <mergeCell ref="A23:A24"/>
    <mergeCell ref="B23:B24"/>
    <mergeCell ref="C23:C24"/>
    <mergeCell ref="A17:A18"/>
    <mergeCell ref="B17:B18"/>
    <mergeCell ref="C17:C18"/>
    <mergeCell ref="A21:A22"/>
    <mergeCell ref="B21:B22"/>
    <mergeCell ref="A19:A20"/>
    <mergeCell ref="K29:L30"/>
    <mergeCell ref="K31:L32"/>
    <mergeCell ref="K35:L36"/>
    <mergeCell ref="D27:D28"/>
    <mergeCell ref="K27:L28"/>
    <mergeCell ref="A25:A26"/>
    <mergeCell ref="B25:B26"/>
    <mergeCell ref="C25:C26"/>
    <mergeCell ref="A27:A28"/>
    <mergeCell ref="B27:B28"/>
    <mergeCell ref="A35:A36"/>
    <mergeCell ref="B35:B36"/>
    <mergeCell ref="C35:C36"/>
    <mergeCell ref="D35:D36"/>
    <mergeCell ref="K43:L44"/>
    <mergeCell ref="K17:L18"/>
    <mergeCell ref="K25:L26"/>
    <mergeCell ref="K23:L24"/>
    <mergeCell ref="K19:L20"/>
    <mergeCell ref="K21:L22"/>
    <mergeCell ref="C41:C42"/>
    <mergeCell ref="D41:D42"/>
    <mergeCell ref="K41:L42"/>
    <mergeCell ref="D37:D38"/>
    <mergeCell ref="D39:D40"/>
    <mergeCell ref="K37:L38"/>
    <mergeCell ref="K39:L40"/>
    <mergeCell ref="C37:C38"/>
    <mergeCell ref="C39:C40"/>
    <mergeCell ref="A37:A38"/>
    <mergeCell ref="A39:A40"/>
    <mergeCell ref="A41:A42"/>
    <mergeCell ref="B41:B42"/>
    <mergeCell ref="B37:B38"/>
    <mergeCell ref="B39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zoomScale="110" zoomScaleNormal="110" zoomScalePageLayoutView="0" workbookViewId="0" topLeftCell="A1">
      <selection activeCell="K4" sqref="K4"/>
    </sheetView>
  </sheetViews>
  <sheetFormatPr defaultColWidth="9.140625" defaultRowHeight="12.75"/>
  <cols>
    <col min="1" max="1" width="4.00390625" style="9" customWidth="1"/>
    <col min="2" max="2" width="5.7109375" style="0" customWidth="1"/>
    <col min="3" max="3" width="23.28125" style="0" customWidth="1"/>
    <col min="4" max="4" width="10.00390625" style="0" customWidth="1"/>
    <col min="5" max="5" width="7.8515625" style="0" customWidth="1"/>
    <col min="6" max="6" width="7.28125" style="0" customWidth="1"/>
    <col min="7" max="7" width="8.7109375" style="0" customWidth="1"/>
    <col min="8" max="8" width="11.421875" style="0" customWidth="1"/>
    <col min="9" max="9" width="8.28125" style="0" customWidth="1"/>
    <col min="10" max="10" width="10.8515625" style="0" customWidth="1"/>
    <col min="11" max="11" width="13.421875" style="0" customWidth="1"/>
  </cols>
  <sheetData>
    <row r="1" spans="2:11" ht="12.75">
      <c r="B1" s="8"/>
      <c r="C1" s="208"/>
      <c r="D1" s="8"/>
      <c r="E1" s="8"/>
      <c r="F1" s="8"/>
      <c r="G1" s="8"/>
      <c r="H1" s="108" t="s">
        <v>157</v>
      </c>
      <c r="J1" s="108"/>
      <c r="K1" s="108"/>
    </row>
    <row r="2" spans="2:11" ht="12.75">
      <c r="B2" s="8"/>
      <c r="C2" s="8"/>
      <c r="D2" s="8"/>
      <c r="E2" s="8"/>
      <c r="F2" s="8"/>
      <c r="G2" s="8"/>
      <c r="H2" s="108" t="s">
        <v>570</v>
      </c>
      <c r="J2" s="108"/>
      <c r="K2" s="108"/>
    </row>
    <row r="3" spans="2:11" ht="12.75">
      <c r="B3" s="8"/>
      <c r="C3" s="8"/>
      <c r="D3" s="8"/>
      <c r="E3" s="8"/>
      <c r="F3" s="8"/>
      <c r="G3" s="8"/>
      <c r="H3" s="108" t="s">
        <v>16</v>
      </c>
      <c r="J3" s="108"/>
      <c r="K3" s="108"/>
    </row>
    <row r="4" spans="2:11" ht="12.75">
      <c r="B4" s="8"/>
      <c r="C4" s="8"/>
      <c r="D4" s="8"/>
      <c r="E4" s="8"/>
      <c r="F4" s="8"/>
      <c r="G4" s="8"/>
      <c r="H4" s="108" t="s">
        <v>580</v>
      </c>
      <c r="J4" s="108"/>
      <c r="K4" s="108"/>
    </row>
    <row r="5" spans="2:11" ht="12.7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585" t="s">
        <v>286</v>
      </c>
      <c r="C6" s="585"/>
      <c r="D6" s="585"/>
      <c r="E6" s="585"/>
      <c r="F6" s="585"/>
      <c r="G6" s="585"/>
      <c r="H6" s="585"/>
      <c r="I6" s="585"/>
      <c r="J6" s="585"/>
      <c r="K6" s="585"/>
    </row>
    <row r="7" spans="2:11" ht="12.75">
      <c r="B7" s="585"/>
      <c r="C7" s="585"/>
      <c r="D7" s="585"/>
      <c r="E7" s="585"/>
      <c r="F7" s="585"/>
      <c r="G7" s="585"/>
      <c r="H7" s="585"/>
      <c r="I7" s="585"/>
      <c r="J7" s="585"/>
      <c r="K7" s="585"/>
    </row>
    <row r="8" spans="2:11" ht="12.75"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2:11" ht="12.75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584" t="s">
        <v>17</v>
      </c>
      <c r="B10" s="586" t="s">
        <v>242</v>
      </c>
      <c r="C10" s="586" t="s">
        <v>243</v>
      </c>
      <c r="D10" s="578" t="s">
        <v>244</v>
      </c>
      <c r="E10" s="592" t="s">
        <v>245</v>
      </c>
      <c r="F10" s="592"/>
      <c r="G10" s="578" t="s">
        <v>246</v>
      </c>
      <c r="H10" s="592" t="s">
        <v>247</v>
      </c>
      <c r="I10" s="592"/>
      <c r="J10" s="592"/>
      <c r="K10" s="592"/>
    </row>
    <row r="11" spans="1:11" ht="12.75">
      <c r="A11" s="584"/>
      <c r="B11" s="587"/>
      <c r="C11" s="589"/>
      <c r="D11" s="591"/>
      <c r="E11" s="586" t="s">
        <v>43</v>
      </c>
      <c r="F11" s="586" t="s">
        <v>248</v>
      </c>
      <c r="G11" s="591"/>
      <c r="H11" s="578" t="s">
        <v>249</v>
      </c>
      <c r="I11" s="578" t="s">
        <v>250</v>
      </c>
      <c r="J11" s="593" t="s">
        <v>251</v>
      </c>
      <c r="K11" s="594"/>
    </row>
    <row r="12" spans="1:11" ht="33.75">
      <c r="A12" s="584"/>
      <c r="B12" s="588"/>
      <c r="C12" s="590"/>
      <c r="D12" s="579"/>
      <c r="E12" s="590"/>
      <c r="F12" s="590"/>
      <c r="G12" s="579"/>
      <c r="H12" s="579"/>
      <c r="I12" s="579"/>
      <c r="J12" s="207" t="s">
        <v>252</v>
      </c>
      <c r="K12" s="207" t="s">
        <v>253</v>
      </c>
    </row>
    <row r="13" spans="1:11" ht="12.75">
      <c r="A13" s="121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</row>
    <row r="14" spans="1:11" ht="12.75">
      <c r="A14" s="121"/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196" customFormat="1" ht="22.5">
      <c r="A15" s="168">
        <v>1</v>
      </c>
      <c r="B15" s="125">
        <v>2009</v>
      </c>
      <c r="C15" s="172" t="s">
        <v>668</v>
      </c>
      <c r="D15" s="125" t="s">
        <v>263</v>
      </c>
      <c r="E15" s="125">
        <v>600</v>
      </c>
      <c r="F15" s="125">
        <v>60004</v>
      </c>
      <c r="G15" s="169">
        <v>838854</v>
      </c>
      <c r="H15" s="169">
        <v>584477</v>
      </c>
      <c r="I15" s="169">
        <v>0</v>
      </c>
      <c r="J15" s="169">
        <v>254407</v>
      </c>
      <c r="K15" s="174"/>
    </row>
    <row r="16" spans="1:11" s="196" customFormat="1" ht="56.25">
      <c r="A16" s="380"/>
      <c r="B16" s="125">
        <v>2010</v>
      </c>
      <c r="C16" s="226" t="s">
        <v>669</v>
      </c>
      <c r="D16" s="125" t="s">
        <v>263</v>
      </c>
      <c r="E16" s="125">
        <v>600</v>
      </c>
      <c r="F16" s="125">
        <v>60004</v>
      </c>
      <c r="G16" s="169">
        <f>SUM(H16:K16)</f>
        <v>5109173</v>
      </c>
      <c r="H16" s="169">
        <v>3465489</v>
      </c>
      <c r="I16" s="169">
        <v>0</v>
      </c>
      <c r="J16" s="169">
        <v>1643684</v>
      </c>
      <c r="K16" s="174"/>
    </row>
    <row r="17" spans="1:11" ht="12.75">
      <c r="A17" s="121"/>
      <c r="B17" s="110">
        <v>2011</v>
      </c>
      <c r="C17" s="152" t="s">
        <v>257</v>
      </c>
      <c r="D17" s="110" t="s">
        <v>263</v>
      </c>
      <c r="E17" s="110">
        <v>600</v>
      </c>
      <c r="F17" s="110">
        <v>60004</v>
      </c>
      <c r="G17" s="154">
        <f>SUM(H17:K17)</f>
        <v>873264</v>
      </c>
      <c r="H17" s="154">
        <v>608421</v>
      </c>
      <c r="I17" s="154">
        <v>0</v>
      </c>
      <c r="J17" s="154">
        <v>264843</v>
      </c>
      <c r="K17" s="154"/>
    </row>
    <row r="18" spans="1:11" s="90" customFormat="1" ht="12.75">
      <c r="A18" s="160"/>
      <c r="B18" s="111"/>
      <c r="C18" s="111" t="s">
        <v>255</v>
      </c>
      <c r="D18" s="111"/>
      <c r="E18" s="111"/>
      <c r="F18" s="111"/>
      <c r="G18" s="155">
        <f>SUM(G15:G17)</f>
        <v>6821291</v>
      </c>
      <c r="H18" s="155">
        <f>SUM(H15:H17)</f>
        <v>4658387</v>
      </c>
      <c r="I18" s="155">
        <f>SUM(I15:I17)</f>
        <v>0</v>
      </c>
      <c r="J18" s="155">
        <f>SUM(J15:J17)</f>
        <v>2162934</v>
      </c>
      <c r="K18" s="155"/>
    </row>
    <row r="19" spans="1:11" s="170" customFormat="1" ht="33.75">
      <c r="A19" s="168">
        <v>2</v>
      </c>
      <c r="B19" s="125">
        <v>2009</v>
      </c>
      <c r="C19" s="172" t="s">
        <v>270</v>
      </c>
      <c r="D19" s="125" t="s">
        <v>106</v>
      </c>
      <c r="E19" s="125">
        <v>750</v>
      </c>
      <c r="F19" s="125">
        <v>75023</v>
      </c>
      <c r="G19" s="169">
        <f>SUM(H19:K19)</f>
        <v>50000</v>
      </c>
      <c r="H19" s="169">
        <v>0</v>
      </c>
      <c r="I19" s="169">
        <v>0</v>
      </c>
      <c r="J19" s="169">
        <v>50000</v>
      </c>
      <c r="K19" s="169"/>
    </row>
    <row r="20" spans="1:11" s="170" customFormat="1" ht="12.75">
      <c r="A20" s="168"/>
      <c r="B20" s="125">
        <v>2010</v>
      </c>
      <c r="C20" s="171" t="s">
        <v>257</v>
      </c>
      <c r="D20" s="125"/>
      <c r="E20" s="125">
        <v>750</v>
      </c>
      <c r="F20" s="125">
        <v>75023</v>
      </c>
      <c r="G20" s="169">
        <f>SUM(H20:K20)</f>
        <v>165920</v>
      </c>
      <c r="H20" s="169">
        <v>141032</v>
      </c>
      <c r="I20" s="169">
        <v>0</v>
      </c>
      <c r="J20" s="169">
        <v>24888</v>
      </c>
      <c r="K20" s="169"/>
    </row>
    <row r="21" spans="1:11" s="170" customFormat="1" ht="12.75">
      <c r="A21" s="168"/>
      <c r="B21" s="125">
        <v>2011</v>
      </c>
      <c r="C21" s="171" t="s">
        <v>257</v>
      </c>
      <c r="D21" s="125"/>
      <c r="E21" s="125">
        <v>750</v>
      </c>
      <c r="F21" s="125">
        <v>75023</v>
      </c>
      <c r="G21" s="169">
        <f>SUM(H21:K21)</f>
        <v>3922213</v>
      </c>
      <c r="H21" s="169">
        <v>3333881</v>
      </c>
      <c r="I21" s="169">
        <v>0</v>
      </c>
      <c r="J21" s="169">
        <v>588332</v>
      </c>
      <c r="K21" s="169"/>
    </row>
    <row r="22" spans="1:11" s="170" customFormat="1" ht="12.75">
      <c r="A22" s="168"/>
      <c r="B22" s="125">
        <v>2012</v>
      </c>
      <c r="C22" s="125" t="s">
        <v>257</v>
      </c>
      <c r="D22" s="125"/>
      <c r="E22" s="125">
        <v>750</v>
      </c>
      <c r="F22" s="125">
        <v>75023</v>
      </c>
      <c r="G22" s="169">
        <f>SUM(H22:K22)</f>
        <v>4810779</v>
      </c>
      <c r="H22" s="169">
        <v>4089162</v>
      </c>
      <c r="I22" s="169">
        <v>0</v>
      </c>
      <c r="J22" s="169">
        <v>721617</v>
      </c>
      <c r="K22" s="169"/>
    </row>
    <row r="23" spans="1:11" s="90" customFormat="1" ht="12.75">
      <c r="A23" s="160"/>
      <c r="B23" s="111"/>
      <c r="C23" s="111" t="s">
        <v>255</v>
      </c>
      <c r="D23" s="111"/>
      <c r="E23" s="111"/>
      <c r="F23" s="111"/>
      <c r="G23" s="155">
        <f>SUM(G19:G22)</f>
        <v>8948912</v>
      </c>
      <c r="H23" s="155">
        <f>SUM(H19:H22)</f>
        <v>7564075</v>
      </c>
      <c r="I23" s="155">
        <f>SUM(I19:I22)</f>
        <v>0</v>
      </c>
      <c r="J23" s="155">
        <f>SUM(J19:J22)</f>
        <v>1384837</v>
      </c>
      <c r="K23" s="155"/>
    </row>
    <row r="24" spans="1:11" ht="21.75" customHeight="1">
      <c r="A24" s="110">
        <v>3</v>
      </c>
      <c r="B24" s="110">
        <v>2009</v>
      </c>
      <c r="C24" s="110" t="s">
        <v>254</v>
      </c>
      <c r="D24" s="110" t="s">
        <v>106</v>
      </c>
      <c r="E24" s="110">
        <v>801</v>
      </c>
      <c r="F24" s="110">
        <v>80110</v>
      </c>
      <c r="G24" s="154">
        <f>SUM(H24:K24)</f>
        <v>6317</v>
      </c>
      <c r="H24" s="154"/>
      <c r="I24" s="154"/>
      <c r="J24" s="154">
        <v>6317</v>
      </c>
      <c r="K24" s="154"/>
    </row>
    <row r="25" spans="1:11" s="8" customFormat="1" ht="11.25">
      <c r="A25" s="110"/>
      <c r="B25" s="173"/>
      <c r="C25" s="173" t="s">
        <v>255</v>
      </c>
      <c r="D25" s="173"/>
      <c r="E25" s="173"/>
      <c r="F25" s="173"/>
      <c r="G25" s="174">
        <f>SUM(G24:G24)</f>
        <v>6317</v>
      </c>
      <c r="H25" s="174">
        <f>SUM(H24:H24)</f>
        <v>0</v>
      </c>
      <c r="I25" s="174">
        <f>SUM(I24:I24)</f>
        <v>0</v>
      </c>
      <c r="J25" s="174">
        <f>SUM(J24:J24)</f>
        <v>6317</v>
      </c>
      <c r="K25" s="174">
        <f>SUM(K24:K24)</f>
        <v>0</v>
      </c>
    </row>
    <row r="26" spans="1:11" ht="125.25" customHeight="1">
      <c r="A26" s="110">
        <v>4</v>
      </c>
      <c r="B26" s="112">
        <v>2008</v>
      </c>
      <c r="C26" s="403" t="s">
        <v>670</v>
      </c>
      <c r="D26" s="113" t="s">
        <v>256</v>
      </c>
      <c r="E26" s="112">
        <v>852</v>
      </c>
      <c r="F26" s="112">
        <v>85295</v>
      </c>
      <c r="G26" s="162">
        <f>SUM(H26:J26)</f>
        <v>275548</v>
      </c>
      <c r="H26" s="162">
        <v>234215.8</v>
      </c>
      <c r="I26" s="162">
        <v>12399.66</v>
      </c>
      <c r="J26" s="163">
        <v>28932.54</v>
      </c>
      <c r="K26" s="162"/>
    </row>
    <row r="27" spans="1:11" ht="33.75">
      <c r="A27" s="110"/>
      <c r="B27" s="114">
        <v>2009</v>
      </c>
      <c r="C27" s="115" t="s">
        <v>257</v>
      </c>
      <c r="D27" s="116" t="s">
        <v>256</v>
      </c>
      <c r="E27" s="114">
        <v>852</v>
      </c>
      <c r="F27" s="114">
        <v>85295</v>
      </c>
      <c r="G27" s="164">
        <f>SUM(H27:K27)</f>
        <v>421404.99999999994</v>
      </c>
      <c r="H27" s="164">
        <v>366251.85</v>
      </c>
      <c r="I27" s="164">
        <v>19389.73</v>
      </c>
      <c r="J27" s="165">
        <v>35763.42</v>
      </c>
      <c r="K27" s="164"/>
    </row>
    <row r="28" spans="1:11" ht="33.75">
      <c r="A28" s="110"/>
      <c r="B28" s="117">
        <v>2010</v>
      </c>
      <c r="C28" s="161" t="s">
        <v>257</v>
      </c>
      <c r="D28" s="116" t="s">
        <v>256</v>
      </c>
      <c r="E28" s="117">
        <v>852</v>
      </c>
      <c r="F28" s="117">
        <v>85295</v>
      </c>
      <c r="G28" s="164">
        <f>SUM(H28:K28)</f>
        <v>280366</v>
      </c>
      <c r="H28" s="166">
        <v>238312</v>
      </c>
      <c r="I28" s="166">
        <v>12616</v>
      </c>
      <c r="J28" s="167">
        <v>29438</v>
      </c>
      <c r="K28" s="166"/>
    </row>
    <row r="29" spans="1:11" ht="12.75">
      <c r="A29" s="110"/>
      <c r="B29" s="117"/>
      <c r="C29" s="118" t="s">
        <v>255</v>
      </c>
      <c r="D29" s="119"/>
      <c r="E29" s="120"/>
      <c r="F29" s="120"/>
      <c r="G29" s="157">
        <f>SUM(G26:G28)</f>
        <v>977319</v>
      </c>
      <c r="H29" s="157">
        <f>SUM(H26:H28)</f>
        <v>838779.6499999999</v>
      </c>
      <c r="I29" s="157">
        <f>SUM(I26:I28)</f>
        <v>44405.39</v>
      </c>
      <c r="J29" s="157">
        <f>SUM(J26:J28)</f>
        <v>94133.95999999999</v>
      </c>
      <c r="K29" s="157">
        <f>SUM(K26:K27)</f>
        <v>0</v>
      </c>
    </row>
    <row r="30" spans="1:11" ht="36.75" customHeight="1">
      <c r="A30" s="110">
        <v>5</v>
      </c>
      <c r="B30" s="114">
        <v>2009</v>
      </c>
      <c r="C30" s="226" t="s">
        <v>623</v>
      </c>
      <c r="D30" s="114" t="s">
        <v>106</v>
      </c>
      <c r="E30" s="114">
        <v>900</v>
      </c>
      <c r="F30" s="114">
        <v>90004</v>
      </c>
      <c r="G30" s="156">
        <f>SUM(H30:K30)</f>
        <v>1941360</v>
      </c>
      <c r="H30" s="156">
        <v>1620229</v>
      </c>
      <c r="I30" s="156">
        <v>0</v>
      </c>
      <c r="J30" s="156">
        <v>321131</v>
      </c>
      <c r="K30" s="159"/>
    </row>
    <row r="31" spans="1:11" ht="12.75">
      <c r="A31" s="110"/>
      <c r="B31" s="110">
        <v>2010</v>
      </c>
      <c r="C31" s="122" t="s">
        <v>257</v>
      </c>
      <c r="D31" s="110" t="s">
        <v>106</v>
      </c>
      <c r="E31" s="110">
        <v>900</v>
      </c>
      <c r="F31" s="110">
        <v>90004</v>
      </c>
      <c r="G31" s="154">
        <f>SUM(H31:K31)</f>
        <v>609134</v>
      </c>
      <c r="H31" s="154">
        <v>509662</v>
      </c>
      <c r="I31" s="154">
        <v>0</v>
      </c>
      <c r="J31" s="154">
        <v>99472</v>
      </c>
      <c r="K31" s="158"/>
    </row>
    <row r="32" spans="1:11" ht="12.75">
      <c r="A32" s="110"/>
      <c r="B32" s="39"/>
      <c r="C32" s="123" t="s">
        <v>255</v>
      </c>
      <c r="D32" s="124"/>
      <c r="E32" s="124"/>
      <c r="F32" s="124"/>
      <c r="G32" s="155">
        <f>SUM(G30:G31)</f>
        <v>2550494</v>
      </c>
      <c r="H32" s="155">
        <f>SUM(H30:H31)</f>
        <v>2129891</v>
      </c>
      <c r="I32" s="155">
        <f>SUM(I30:I31)</f>
        <v>0</v>
      </c>
      <c r="J32" s="155">
        <f>SUM(J30:J31)</f>
        <v>420603</v>
      </c>
      <c r="K32" s="155">
        <f>SUM(K30:K31)</f>
        <v>0</v>
      </c>
    </row>
    <row r="33" spans="1:11" ht="22.5">
      <c r="A33" s="112"/>
      <c r="B33" s="110">
        <v>2008</v>
      </c>
      <c r="C33" s="175" t="s">
        <v>14</v>
      </c>
      <c r="D33" s="168" t="s">
        <v>107</v>
      </c>
      <c r="E33" s="168">
        <v>900</v>
      </c>
      <c r="F33" s="168">
        <v>90002</v>
      </c>
      <c r="G33" s="169">
        <f>SUM(H33:J33)</f>
        <v>419701</v>
      </c>
      <c r="H33" s="169">
        <v>356745</v>
      </c>
      <c r="I33" s="169"/>
      <c r="J33" s="169">
        <v>62956</v>
      </c>
      <c r="K33" s="155"/>
    </row>
    <row r="34" spans="1:11" s="103" customFormat="1" ht="22.5">
      <c r="A34" s="580">
        <v>6</v>
      </c>
      <c r="B34" s="125">
        <v>2010</v>
      </c>
      <c r="C34" s="175" t="s">
        <v>14</v>
      </c>
      <c r="D34" s="168" t="s">
        <v>107</v>
      </c>
      <c r="E34" s="168">
        <v>900</v>
      </c>
      <c r="F34" s="168">
        <v>90002</v>
      </c>
      <c r="G34" s="169">
        <f>SUM(H34:K34)</f>
        <v>1528498</v>
      </c>
      <c r="H34" s="169">
        <v>1299222</v>
      </c>
      <c r="I34" s="169">
        <v>0</v>
      </c>
      <c r="J34" s="169">
        <v>229276</v>
      </c>
      <c r="K34" s="169"/>
    </row>
    <row r="35" spans="1:11" s="103" customFormat="1" ht="11.25">
      <c r="A35" s="581"/>
      <c r="B35" s="125">
        <v>2011</v>
      </c>
      <c r="C35" s="382" t="s">
        <v>257</v>
      </c>
      <c r="D35" s="168" t="s">
        <v>107</v>
      </c>
      <c r="E35" s="168">
        <v>900</v>
      </c>
      <c r="F35" s="168">
        <v>90002</v>
      </c>
      <c r="G35" s="169">
        <f>SUM(H35:K35)</f>
        <v>1037994</v>
      </c>
      <c r="H35" s="169">
        <v>882294</v>
      </c>
      <c r="I35" s="169"/>
      <c r="J35" s="169">
        <v>155700</v>
      </c>
      <c r="K35" s="169"/>
    </row>
    <row r="36" spans="1:11" ht="12.75">
      <c r="A36" s="110"/>
      <c r="B36" s="39"/>
      <c r="C36" s="123" t="s">
        <v>255</v>
      </c>
      <c r="D36" s="124"/>
      <c r="E36" s="124"/>
      <c r="F36" s="124"/>
      <c r="G36" s="155">
        <f>SUM(G33:G35)</f>
        <v>2986193</v>
      </c>
      <c r="H36" s="155">
        <f>SUM(H33:H35)</f>
        <v>2538261</v>
      </c>
      <c r="I36" s="155">
        <f>SUM(I33:I35)</f>
        <v>0</v>
      </c>
      <c r="J36" s="155">
        <f>SUM(J33:J35)</f>
        <v>447932</v>
      </c>
      <c r="K36" s="155"/>
    </row>
    <row r="37" spans="1:11" ht="15.75" customHeight="1">
      <c r="A37" s="582">
        <v>7</v>
      </c>
      <c r="B37" s="379">
        <v>2010</v>
      </c>
      <c r="C37" s="386" t="s">
        <v>11</v>
      </c>
      <c r="D37" s="386" t="s">
        <v>106</v>
      </c>
      <c r="E37" s="121">
        <v>900</v>
      </c>
      <c r="F37" s="121">
        <v>90095</v>
      </c>
      <c r="G37" s="169">
        <f>SUM(H37:J37)</f>
        <v>20000</v>
      </c>
      <c r="H37" s="43"/>
      <c r="I37" s="43"/>
      <c r="J37" s="390">
        <v>20000</v>
      </c>
      <c r="K37" s="43"/>
    </row>
    <row r="38" spans="1:11" ht="12.75">
      <c r="A38" s="583"/>
      <c r="B38" s="378">
        <v>2011</v>
      </c>
      <c r="C38" s="387" t="s">
        <v>257</v>
      </c>
      <c r="D38" s="386" t="s">
        <v>106</v>
      </c>
      <c r="E38" s="388">
        <v>900</v>
      </c>
      <c r="F38" s="388">
        <v>90095</v>
      </c>
      <c r="G38" s="169">
        <f>SUM(H38:J38)</f>
        <v>700000</v>
      </c>
      <c r="H38" s="391">
        <v>430327</v>
      </c>
      <c r="I38" s="391"/>
      <c r="J38" s="391">
        <v>269673</v>
      </c>
      <c r="K38" s="383"/>
    </row>
    <row r="39" spans="1:11" ht="12.75">
      <c r="A39" s="121"/>
      <c r="B39" s="378"/>
      <c r="C39" s="393" t="s">
        <v>255</v>
      </c>
      <c r="D39" s="386"/>
      <c r="E39" s="388"/>
      <c r="F39" s="388"/>
      <c r="G39" s="155">
        <f>SUM(G37:G38)</f>
        <v>720000</v>
      </c>
      <c r="H39" s="155">
        <f>SUM(H37:H38)</f>
        <v>430327</v>
      </c>
      <c r="I39" s="155">
        <f>SUM(I37:I38)</f>
        <v>0</v>
      </c>
      <c r="J39" s="155">
        <f>SUM(J37:J38)</f>
        <v>289673</v>
      </c>
      <c r="K39" s="155">
        <f>SUM(K37:K38)</f>
        <v>0</v>
      </c>
    </row>
    <row r="40" spans="1:11" ht="45">
      <c r="A40" s="388">
        <v>8</v>
      </c>
      <c r="B40" s="378">
        <v>2010</v>
      </c>
      <c r="C40" s="404" t="s">
        <v>671</v>
      </c>
      <c r="D40" s="386" t="s">
        <v>106</v>
      </c>
      <c r="E40" s="388">
        <v>926</v>
      </c>
      <c r="F40" s="388">
        <v>92601</v>
      </c>
      <c r="G40" s="394">
        <f>SUM(H40:J40)</f>
        <v>501542</v>
      </c>
      <c r="H40" s="395">
        <v>310000</v>
      </c>
      <c r="I40" s="395"/>
      <c r="J40" s="395">
        <v>191542</v>
      </c>
      <c r="K40" s="396"/>
    </row>
    <row r="41" spans="1:11" ht="12.75">
      <c r="A41" s="121"/>
      <c r="B41" s="43"/>
      <c r="C41" s="385" t="s">
        <v>255</v>
      </c>
      <c r="D41" s="43"/>
      <c r="E41" s="43"/>
      <c r="F41" s="43"/>
      <c r="G41" s="389">
        <f>SUM(G40)</f>
        <v>501542</v>
      </c>
      <c r="H41" s="389">
        <f>SUM(H40)</f>
        <v>310000</v>
      </c>
      <c r="I41" s="389">
        <f>SUM(I40)</f>
        <v>0</v>
      </c>
      <c r="J41" s="389">
        <f>SUM(J40)</f>
        <v>191542</v>
      </c>
      <c r="K41" s="43"/>
    </row>
    <row r="42" spans="1:11" ht="12.75">
      <c r="A42" s="384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9:11" ht="12.75">
      <c r="I43" s="8" t="s">
        <v>36</v>
      </c>
      <c r="J43" s="8"/>
      <c r="K43" s="8"/>
    </row>
    <row r="44" spans="9:11" ht="12.75">
      <c r="I44" s="8"/>
      <c r="J44" s="8"/>
      <c r="K44" s="8"/>
    </row>
    <row r="45" spans="9:11" ht="12.75">
      <c r="I45" s="8"/>
      <c r="J45" s="8"/>
      <c r="K45" s="8"/>
    </row>
    <row r="46" spans="9:11" ht="12.75">
      <c r="I46" s="8" t="s">
        <v>207</v>
      </c>
      <c r="J46" s="8"/>
      <c r="K46" s="8"/>
    </row>
  </sheetData>
  <sheetProtection/>
  <mergeCells count="15">
    <mergeCell ref="G10:G12"/>
    <mergeCell ref="H10:K10"/>
    <mergeCell ref="J11:K11"/>
    <mergeCell ref="E11:E12"/>
    <mergeCell ref="F11:F12"/>
    <mergeCell ref="H11:H12"/>
    <mergeCell ref="I11:I12"/>
    <mergeCell ref="A34:A35"/>
    <mergeCell ref="A37:A38"/>
    <mergeCell ref="A10:A12"/>
    <mergeCell ref="B6:K7"/>
    <mergeCell ref="B10:B12"/>
    <mergeCell ref="C10:C12"/>
    <mergeCell ref="D10:D12"/>
    <mergeCell ref="E10:F10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:E23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5.8515625" style="0" customWidth="1"/>
    <col min="4" max="4" width="9.57421875" style="0" customWidth="1"/>
    <col min="5" max="5" width="9.421875" style="0" customWidth="1"/>
    <col min="6" max="7" width="8.8515625" style="0" customWidth="1"/>
    <col min="8" max="8" width="9.00390625" style="0" customWidth="1"/>
  </cols>
  <sheetData>
    <row r="1" ht="12.75">
      <c r="E1" s="35"/>
    </row>
    <row r="2" spans="4:8" ht="12.75">
      <c r="D2" s="32" t="s">
        <v>158</v>
      </c>
      <c r="E2" s="32"/>
      <c r="F2" s="32"/>
      <c r="G2" s="32"/>
      <c r="H2" s="32"/>
    </row>
    <row r="3" spans="4:8" ht="12.75">
      <c r="D3" s="32" t="s">
        <v>570</v>
      </c>
      <c r="E3" s="32"/>
      <c r="F3" s="32"/>
      <c r="G3" s="32"/>
      <c r="H3" s="32"/>
    </row>
    <row r="4" spans="4:8" ht="12.75">
      <c r="D4" s="32" t="s">
        <v>16</v>
      </c>
      <c r="E4" s="32"/>
      <c r="F4" s="32"/>
      <c r="G4" s="32"/>
      <c r="H4" s="32"/>
    </row>
    <row r="5" spans="4:8" ht="12.75">
      <c r="D5" s="32" t="s">
        <v>580</v>
      </c>
      <c r="E5" s="32"/>
      <c r="F5" s="32"/>
      <c r="G5" s="32"/>
      <c r="H5" s="32"/>
    </row>
    <row r="8" spans="1:8" s="189" customFormat="1" ht="12.75">
      <c r="A8" s="595" t="s">
        <v>297</v>
      </c>
      <c r="B8" s="595"/>
      <c r="C8" s="595"/>
      <c r="D8" s="595"/>
      <c r="E8" s="595"/>
      <c r="F8" s="595"/>
      <c r="G8" s="595"/>
      <c r="H8" s="595"/>
    </row>
    <row r="9" s="189" customFormat="1" ht="12.75"/>
    <row r="10" spans="1:8" s="189" customFormat="1" ht="45">
      <c r="A10" s="205" t="s">
        <v>42</v>
      </c>
      <c r="B10" s="205"/>
      <c r="C10" s="206" t="s">
        <v>164</v>
      </c>
      <c r="D10" s="206" t="s">
        <v>165</v>
      </c>
      <c r="E10" s="206" t="s">
        <v>166</v>
      </c>
      <c r="F10" s="206" t="s">
        <v>212</v>
      </c>
      <c r="G10" s="206" t="s">
        <v>213</v>
      </c>
      <c r="H10" s="206" t="s">
        <v>167</v>
      </c>
    </row>
    <row r="11" spans="1:8" ht="12.75">
      <c r="A11" s="5" t="s">
        <v>38</v>
      </c>
      <c r="B11" s="5" t="s">
        <v>20</v>
      </c>
      <c r="C11" s="5" t="s">
        <v>22</v>
      </c>
      <c r="D11" s="5" t="s">
        <v>23</v>
      </c>
      <c r="E11" s="5" t="s">
        <v>24</v>
      </c>
      <c r="F11" s="5" t="s">
        <v>26</v>
      </c>
      <c r="G11" s="5" t="s">
        <v>27</v>
      </c>
      <c r="H11" s="5" t="s">
        <v>29</v>
      </c>
    </row>
    <row r="12" spans="1:8" ht="27" customHeight="1">
      <c r="A12" s="77" t="s">
        <v>38</v>
      </c>
      <c r="B12" s="78" t="s">
        <v>260</v>
      </c>
      <c r="C12" s="78" t="s">
        <v>672</v>
      </c>
      <c r="D12" s="78" t="s">
        <v>168</v>
      </c>
      <c r="E12" s="79">
        <v>39741</v>
      </c>
      <c r="F12" s="23">
        <v>936596</v>
      </c>
      <c r="G12" s="23">
        <f>F12+E12</f>
        <v>976337</v>
      </c>
      <c r="H12" s="80">
        <v>0</v>
      </c>
    </row>
    <row r="13" spans="1:8" ht="27" customHeight="1">
      <c r="A13" s="77" t="s">
        <v>20</v>
      </c>
      <c r="B13" s="78" t="s">
        <v>259</v>
      </c>
      <c r="C13" s="78" t="s">
        <v>672</v>
      </c>
      <c r="D13" s="78" t="s">
        <v>168</v>
      </c>
      <c r="E13" s="79">
        <v>0</v>
      </c>
      <c r="F13" s="23">
        <v>979992</v>
      </c>
      <c r="G13" s="23">
        <f>F13+E13</f>
        <v>979992</v>
      </c>
      <c r="H13" s="80">
        <v>0</v>
      </c>
    </row>
    <row r="14" spans="1:8" ht="18" customHeight="1">
      <c r="A14" s="77" t="s">
        <v>22</v>
      </c>
      <c r="B14" s="78" t="s">
        <v>169</v>
      </c>
      <c r="C14" s="78"/>
      <c r="D14" s="78"/>
      <c r="E14" s="81">
        <f>+E13/E12%</f>
        <v>0</v>
      </c>
      <c r="F14" s="81">
        <f>+F13/F12%</f>
        <v>104.63337447522733</v>
      </c>
      <c r="G14" s="81">
        <f>+G13/G12%</f>
        <v>100.37435844385698</v>
      </c>
      <c r="H14" s="81">
        <v>0</v>
      </c>
    </row>
    <row r="15" spans="1:8" ht="34.5" customHeight="1">
      <c r="A15" s="77" t="s">
        <v>23</v>
      </c>
      <c r="B15" s="78" t="s">
        <v>260</v>
      </c>
      <c r="C15" s="78" t="s">
        <v>170</v>
      </c>
      <c r="D15" s="78" t="s">
        <v>171</v>
      </c>
      <c r="E15" s="79">
        <v>30949</v>
      </c>
      <c r="F15" s="23">
        <v>756446</v>
      </c>
      <c r="G15" s="23">
        <f>F15+E15</f>
        <v>787395</v>
      </c>
      <c r="H15" s="80">
        <v>0</v>
      </c>
    </row>
    <row r="16" spans="1:8" ht="32.25" customHeight="1">
      <c r="A16" s="77" t="s">
        <v>24</v>
      </c>
      <c r="B16" s="78" t="s">
        <v>259</v>
      </c>
      <c r="C16" s="78" t="s">
        <v>170</v>
      </c>
      <c r="D16" s="78" t="s">
        <v>171</v>
      </c>
      <c r="E16" s="79">
        <v>0</v>
      </c>
      <c r="F16" s="23">
        <v>784675</v>
      </c>
      <c r="G16" s="23">
        <f>F16+E16</f>
        <v>784675</v>
      </c>
      <c r="H16" s="80">
        <v>0</v>
      </c>
    </row>
    <row r="17" spans="1:8" ht="18.75" customHeight="1">
      <c r="A17" s="77"/>
      <c r="B17" s="78" t="s">
        <v>172</v>
      </c>
      <c r="C17" s="78"/>
      <c r="D17" s="78"/>
      <c r="E17" s="82">
        <f>+E16/E15%</f>
        <v>0</v>
      </c>
      <c r="F17" s="82">
        <f>+F16/F15%</f>
        <v>103.73179314848647</v>
      </c>
      <c r="G17" s="82">
        <f>+G16/G15%</f>
        <v>99.65455711555192</v>
      </c>
      <c r="H17" s="82">
        <v>0</v>
      </c>
    </row>
    <row r="20" ht="12.75">
      <c r="D20" s="8" t="s">
        <v>36</v>
      </c>
    </row>
    <row r="23" spans="4:5" ht="12.75">
      <c r="D23" s="483" t="s">
        <v>37</v>
      </c>
      <c r="E23" s="483"/>
    </row>
  </sheetData>
  <sheetProtection/>
  <mergeCells count="2">
    <mergeCell ref="A8:H8"/>
    <mergeCell ref="D23:E2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338"/>
  <sheetViews>
    <sheetView zoomScalePageLayoutView="0" workbookViewId="0" topLeftCell="A1">
      <selection activeCell="B7" sqref="B7:F7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12.8515625" style="0" customWidth="1"/>
    <col min="4" max="4" width="10.140625" style="0" customWidth="1"/>
    <col min="5" max="5" width="8.7109375" style="0" customWidth="1"/>
    <col min="6" max="6" width="9.28125" style="0" customWidth="1"/>
  </cols>
  <sheetData>
    <row r="2" ht="12.75">
      <c r="C2" s="32" t="s">
        <v>706</v>
      </c>
    </row>
    <row r="3" ht="12.75">
      <c r="C3" s="32" t="s">
        <v>570</v>
      </c>
    </row>
    <row r="4" ht="12.75">
      <c r="C4" s="32" t="s">
        <v>16</v>
      </c>
    </row>
    <row r="5" ht="12.75">
      <c r="C5" s="32" t="s">
        <v>580</v>
      </c>
    </row>
    <row r="6" ht="15" customHeight="1">
      <c r="C6" s="32"/>
    </row>
    <row r="7" spans="2:6" ht="28.5" customHeight="1">
      <c r="B7" s="640" t="s">
        <v>707</v>
      </c>
      <c r="C7" s="640"/>
      <c r="D7" s="640"/>
      <c r="E7" s="640"/>
      <c r="F7" s="641"/>
    </row>
    <row r="9" spans="1:6" ht="67.5" customHeight="1">
      <c r="A9" s="2" t="s">
        <v>17</v>
      </c>
      <c r="B9" s="3" t="s">
        <v>18</v>
      </c>
      <c r="C9" s="127" t="s">
        <v>265</v>
      </c>
      <c r="D9" s="4" t="s">
        <v>266</v>
      </c>
      <c r="E9" s="4" t="s">
        <v>258</v>
      </c>
      <c r="F9" s="4" t="s">
        <v>680</v>
      </c>
    </row>
    <row r="10" spans="1:6" ht="12.75">
      <c r="A10" s="5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</row>
    <row r="11" spans="1:6" s="612" customFormat="1" ht="12.75">
      <c r="A11" s="610"/>
      <c r="B11" s="66" t="s">
        <v>681</v>
      </c>
      <c r="C11" s="67">
        <f>C13+C14-C15</f>
        <v>0</v>
      </c>
      <c r="D11" s="67">
        <f>D13+D14-D15</f>
        <v>23522</v>
      </c>
      <c r="E11" s="67">
        <f>E13+E14-E15</f>
        <v>0</v>
      </c>
      <c r="F11" s="611">
        <f>+E11/D11</f>
        <v>0</v>
      </c>
    </row>
    <row r="12" spans="1:6" s="612" customFormat="1" ht="12.75">
      <c r="A12" s="613"/>
      <c r="B12" s="614" t="s">
        <v>19</v>
      </c>
      <c r="C12" s="67"/>
      <c r="D12" s="67"/>
      <c r="E12" s="67"/>
      <c r="F12" s="611"/>
    </row>
    <row r="13" spans="1:6" s="612" customFormat="1" ht="12.75">
      <c r="A13" s="613"/>
      <c r="B13" s="614" t="s">
        <v>159</v>
      </c>
      <c r="C13" s="615"/>
      <c r="D13" s="615">
        <v>23522</v>
      </c>
      <c r="E13" s="615">
        <v>0</v>
      </c>
      <c r="F13" s="616">
        <f>+E13/D13</f>
        <v>0</v>
      </c>
    </row>
    <row r="14" spans="1:6" s="612" customFormat="1" ht="12.75">
      <c r="A14" s="613"/>
      <c r="B14" s="614" t="s">
        <v>160</v>
      </c>
      <c r="C14" s="617">
        <v>0</v>
      </c>
      <c r="D14" s="617">
        <v>0</v>
      </c>
      <c r="E14" s="615">
        <v>0</v>
      </c>
      <c r="F14" s="616">
        <v>0</v>
      </c>
    </row>
    <row r="15" spans="1:6" s="72" customFormat="1" ht="12.75">
      <c r="A15" s="69"/>
      <c r="B15" s="70" t="s">
        <v>161</v>
      </c>
      <c r="C15" s="71">
        <v>0</v>
      </c>
      <c r="D15" s="71">
        <v>0</v>
      </c>
      <c r="E15" s="70">
        <v>0</v>
      </c>
      <c r="F15" s="616">
        <v>0</v>
      </c>
    </row>
    <row r="16" spans="1:6" s="72" customFormat="1" ht="12.75">
      <c r="A16" s="69"/>
      <c r="B16" s="70"/>
      <c r="C16" s="70"/>
      <c r="D16" s="70"/>
      <c r="E16" s="70"/>
      <c r="F16" s="611"/>
    </row>
    <row r="17" spans="1:6" s="612" customFormat="1" ht="12.75">
      <c r="A17" s="610"/>
      <c r="B17" s="66" t="s">
        <v>162</v>
      </c>
      <c r="C17" s="67">
        <f>C19+C20+C21</f>
        <v>485000</v>
      </c>
      <c r="D17" s="67">
        <f>D19+D20+D21</f>
        <v>485000</v>
      </c>
      <c r="E17" s="67">
        <f>E19+E20+E21</f>
        <v>350000</v>
      </c>
      <c r="F17" s="611">
        <f>+E17/D17</f>
        <v>0.7216494845360825</v>
      </c>
    </row>
    <row r="18" spans="1:6" s="72" customFormat="1" ht="12.75">
      <c r="A18" s="69"/>
      <c r="B18" s="70" t="s">
        <v>19</v>
      </c>
      <c r="C18" s="73"/>
      <c r="D18" s="73"/>
      <c r="E18" s="73"/>
      <c r="F18" s="73"/>
    </row>
    <row r="19" spans="1:6" s="72" customFormat="1" ht="25.5">
      <c r="A19" s="69"/>
      <c r="B19" s="40" t="s">
        <v>682</v>
      </c>
      <c r="C19" s="73">
        <v>200000</v>
      </c>
      <c r="D19" s="73">
        <v>200000</v>
      </c>
      <c r="E19" s="73">
        <v>55000</v>
      </c>
      <c r="F19" s="618">
        <f>+E19/D19</f>
        <v>0.275</v>
      </c>
    </row>
    <row r="20" spans="1:6" s="72" customFormat="1" ht="63.75">
      <c r="A20" s="69"/>
      <c r="B20" s="40" t="s">
        <v>683</v>
      </c>
      <c r="C20" s="73">
        <v>275000</v>
      </c>
      <c r="D20" s="73">
        <v>275000</v>
      </c>
      <c r="E20" s="73">
        <v>290000</v>
      </c>
      <c r="F20" s="618">
        <f>+E20/D20</f>
        <v>1.0545454545454545</v>
      </c>
    </row>
    <row r="21" spans="1:6" s="72" customFormat="1" ht="38.25">
      <c r="A21" s="69"/>
      <c r="B21" s="40" t="s">
        <v>684</v>
      </c>
      <c r="C21" s="73">
        <v>10000</v>
      </c>
      <c r="D21" s="73">
        <v>10000</v>
      </c>
      <c r="E21" s="73">
        <v>5000</v>
      </c>
      <c r="F21" s="619">
        <v>0</v>
      </c>
    </row>
    <row r="22" spans="1:6" s="612" customFormat="1" ht="12.75">
      <c r="A22" s="610"/>
      <c r="B22" s="66" t="s">
        <v>685</v>
      </c>
      <c r="C22" s="67">
        <f>C11+C17</f>
        <v>485000</v>
      </c>
      <c r="D22" s="67">
        <f>D11+D17</f>
        <v>508522</v>
      </c>
      <c r="E22" s="67">
        <f>SUM(E19:E21)</f>
        <v>350000</v>
      </c>
      <c r="F22" s="611">
        <f>+E22/D22</f>
        <v>0.6882691407648047</v>
      </c>
    </row>
    <row r="23" spans="1:6" s="72" customFormat="1" ht="12.75">
      <c r="A23" s="69"/>
      <c r="B23" s="70"/>
      <c r="C23" s="73"/>
      <c r="D23" s="73"/>
      <c r="E23" s="73"/>
      <c r="F23" s="611"/>
    </row>
    <row r="24" spans="1:6" s="612" customFormat="1" ht="12.75">
      <c r="A24" s="610"/>
      <c r="B24" s="66" t="s">
        <v>48</v>
      </c>
      <c r="C24" s="67">
        <f>C26+C27+C33+C36</f>
        <v>485000</v>
      </c>
      <c r="D24" s="67">
        <f>D26+D27+D33+D36</f>
        <v>508522</v>
      </c>
      <c r="E24" s="67">
        <f>E26+E27+E33+E36</f>
        <v>350000</v>
      </c>
      <c r="F24" s="611">
        <f>+E24/D24</f>
        <v>0.6882691407648047</v>
      </c>
    </row>
    <row r="25" spans="1:6" s="72" customFormat="1" ht="12.75">
      <c r="A25" s="69"/>
      <c r="B25" s="70" t="s">
        <v>19</v>
      </c>
      <c r="C25" s="73"/>
      <c r="D25" s="73"/>
      <c r="E25" s="73"/>
      <c r="F25" s="611"/>
    </row>
    <row r="26" spans="1:6" s="72" customFormat="1" ht="89.25">
      <c r="A26" s="69" t="s">
        <v>85</v>
      </c>
      <c r="B26" s="620" t="s">
        <v>686</v>
      </c>
      <c r="C26" s="73">
        <v>4000</v>
      </c>
      <c r="D26" s="73">
        <v>4000</v>
      </c>
      <c r="E26" s="73">
        <v>8000</v>
      </c>
      <c r="F26" s="621">
        <f>+E26/D26</f>
        <v>2</v>
      </c>
    </row>
    <row r="27" spans="1:6" s="72" customFormat="1" ht="38.25">
      <c r="A27" s="69" t="s">
        <v>687</v>
      </c>
      <c r="B27" s="620" t="s">
        <v>688</v>
      </c>
      <c r="C27" s="73">
        <f>C29+C30+C31+C32</f>
        <v>146000</v>
      </c>
      <c r="D27" s="73">
        <f>D29+D30+D31+D32</f>
        <v>146000</v>
      </c>
      <c r="E27" s="622">
        <f>SUM(E29:E32)</f>
        <v>90000</v>
      </c>
      <c r="F27" s="621">
        <f>+E27/D27</f>
        <v>0.6164383561643836</v>
      </c>
    </row>
    <row r="28" spans="1:6" s="72" customFormat="1" ht="13.5" customHeight="1">
      <c r="A28" s="69"/>
      <c r="B28" s="620" t="s">
        <v>19</v>
      </c>
      <c r="C28" s="73"/>
      <c r="D28" s="73"/>
      <c r="E28" s="73"/>
      <c r="F28" s="611"/>
    </row>
    <row r="29" spans="1:6" s="72" customFormat="1" ht="14.25" customHeight="1">
      <c r="A29" s="69" t="s">
        <v>38</v>
      </c>
      <c r="B29" s="620" t="s">
        <v>689</v>
      </c>
      <c r="C29" s="73">
        <v>0</v>
      </c>
      <c r="D29" s="73">
        <v>0</v>
      </c>
      <c r="E29" s="73">
        <v>60000</v>
      </c>
      <c r="F29" s="621">
        <v>0</v>
      </c>
    </row>
    <row r="30" spans="1:6" s="72" customFormat="1" ht="12.75">
      <c r="A30" s="69" t="s">
        <v>20</v>
      </c>
      <c r="B30" s="620" t="s">
        <v>690</v>
      </c>
      <c r="C30" s="73">
        <v>80000</v>
      </c>
      <c r="D30" s="73">
        <v>80000</v>
      </c>
      <c r="E30" s="73">
        <v>10000</v>
      </c>
      <c r="F30" s="621">
        <f>+E30/D30</f>
        <v>0.125</v>
      </c>
    </row>
    <row r="31" spans="1:6" s="72" customFormat="1" ht="38.25">
      <c r="A31" s="69" t="s">
        <v>22</v>
      </c>
      <c r="B31" s="620" t="s">
        <v>691</v>
      </c>
      <c r="C31" s="73">
        <v>0</v>
      </c>
      <c r="D31" s="73">
        <v>0</v>
      </c>
      <c r="E31" s="622">
        <v>20000</v>
      </c>
      <c r="F31" s="621">
        <v>0</v>
      </c>
    </row>
    <row r="32" spans="1:6" s="72" customFormat="1" ht="51">
      <c r="A32" s="69" t="s">
        <v>23</v>
      </c>
      <c r="B32" s="620" t="s">
        <v>692</v>
      </c>
      <c r="C32" s="73">
        <v>66000</v>
      </c>
      <c r="D32" s="73">
        <v>66000</v>
      </c>
      <c r="E32" s="73">
        <v>0</v>
      </c>
      <c r="F32" s="621">
        <f>+E32/D32</f>
        <v>0</v>
      </c>
    </row>
    <row r="33" spans="1:6" s="72" customFormat="1" ht="38.25">
      <c r="A33" s="69" t="s">
        <v>693</v>
      </c>
      <c r="B33" s="620" t="s">
        <v>694</v>
      </c>
      <c r="C33" s="73">
        <f>SUM(C35:C35)</f>
        <v>60000</v>
      </c>
      <c r="D33" s="73">
        <f>SUM(D35:D35)</f>
        <v>83522</v>
      </c>
      <c r="E33" s="73">
        <f>SUM(E35:E35)</f>
        <v>43000</v>
      </c>
      <c r="F33" s="621">
        <f>+E33/D33</f>
        <v>0.514834414884701</v>
      </c>
    </row>
    <row r="34" spans="1:6" s="72" customFormat="1" ht="15" customHeight="1">
      <c r="A34" s="69"/>
      <c r="B34" s="620" t="s">
        <v>19</v>
      </c>
      <c r="C34" s="73"/>
      <c r="D34" s="73"/>
      <c r="E34" s="73"/>
      <c r="F34" s="611"/>
    </row>
    <row r="35" spans="1:6" s="72" customFormat="1" ht="61.5" customHeight="1">
      <c r="A35" s="69" t="s">
        <v>38</v>
      </c>
      <c r="B35" s="623" t="s">
        <v>695</v>
      </c>
      <c r="C35" s="73">
        <v>60000</v>
      </c>
      <c r="D35" s="73">
        <v>83522</v>
      </c>
      <c r="E35" s="73">
        <v>43000</v>
      </c>
      <c r="F35" s="621">
        <f>+E35/D35</f>
        <v>0.514834414884701</v>
      </c>
    </row>
    <row r="36" spans="1:6" s="72" customFormat="1" ht="12.75">
      <c r="A36" s="69" t="s">
        <v>696</v>
      </c>
      <c r="B36" s="620" t="s">
        <v>163</v>
      </c>
      <c r="C36" s="73">
        <f>C37+C43</f>
        <v>275000</v>
      </c>
      <c r="D36" s="73">
        <f>D37+D43</f>
        <v>275000</v>
      </c>
      <c r="E36" s="73">
        <f>E37+E43</f>
        <v>209000</v>
      </c>
      <c r="F36" s="621">
        <f>+E36/D36</f>
        <v>0.76</v>
      </c>
    </row>
    <row r="37" spans="1:6" s="72" customFormat="1" ht="25.5">
      <c r="A37" s="69" t="s">
        <v>38</v>
      </c>
      <c r="B37" s="620" t="s">
        <v>697</v>
      </c>
      <c r="C37" s="73">
        <f>C39+C40+C41+C42</f>
        <v>120000</v>
      </c>
      <c r="D37" s="73">
        <f>D39+D40+D41+D42</f>
        <v>120000</v>
      </c>
      <c r="E37" s="73">
        <f>E39+E40+E41+E42</f>
        <v>50000</v>
      </c>
      <c r="F37" s="621">
        <f>+E37/D37</f>
        <v>0.4166666666666667</v>
      </c>
    </row>
    <row r="38" spans="1:6" s="72" customFormat="1" ht="12.75">
      <c r="A38" s="69"/>
      <c r="B38" s="620" t="s">
        <v>19</v>
      </c>
      <c r="C38" s="73"/>
      <c r="D38" s="73"/>
      <c r="E38" s="73"/>
      <c r="F38" s="621"/>
    </row>
    <row r="39" spans="1:6" s="72" customFormat="1" ht="12.75">
      <c r="A39" s="69"/>
      <c r="B39" s="620" t="s">
        <v>698</v>
      </c>
      <c r="C39" s="73">
        <v>20000</v>
      </c>
      <c r="D39" s="73">
        <v>20000</v>
      </c>
      <c r="E39" s="73">
        <v>10000</v>
      </c>
      <c r="F39" s="621">
        <f>+E39/D39</f>
        <v>0.5</v>
      </c>
    </row>
    <row r="40" spans="1:6" s="72" customFormat="1" ht="12.75">
      <c r="A40" s="69"/>
      <c r="B40" s="624" t="s">
        <v>699</v>
      </c>
      <c r="C40" s="625">
        <v>40000</v>
      </c>
      <c r="D40" s="625">
        <v>40000</v>
      </c>
      <c r="E40" s="625">
        <v>10000</v>
      </c>
      <c r="F40" s="621">
        <f>+E40/D40</f>
        <v>0.25</v>
      </c>
    </row>
    <row r="41" spans="1:6" s="72" customFormat="1" ht="25.5">
      <c r="A41" s="69"/>
      <c r="B41" s="620" t="s">
        <v>700</v>
      </c>
      <c r="C41" s="73">
        <v>50000</v>
      </c>
      <c r="D41" s="73">
        <v>50000</v>
      </c>
      <c r="E41" s="73">
        <v>25000</v>
      </c>
      <c r="F41" s="621">
        <f>+E41/D41</f>
        <v>0.5</v>
      </c>
    </row>
    <row r="42" spans="1:6" s="72" customFormat="1" ht="25.5">
      <c r="A42" s="69"/>
      <c r="B42" s="620" t="s">
        <v>701</v>
      </c>
      <c r="C42" s="73">
        <v>10000</v>
      </c>
      <c r="D42" s="73">
        <v>10000</v>
      </c>
      <c r="E42" s="73">
        <v>5000</v>
      </c>
      <c r="F42" s="621">
        <f>+E42/D42</f>
        <v>0.5</v>
      </c>
    </row>
    <row r="43" spans="1:6" s="72" customFormat="1" ht="25.5">
      <c r="A43" s="69" t="s">
        <v>20</v>
      </c>
      <c r="B43" s="620" t="s">
        <v>702</v>
      </c>
      <c r="C43" s="73">
        <f>C45+C46</f>
        <v>155000</v>
      </c>
      <c r="D43" s="73">
        <f>D45+D46</f>
        <v>155000</v>
      </c>
      <c r="E43" s="73">
        <f>E45+E46</f>
        <v>159000</v>
      </c>
      <c r="F43" s="621">
        <f>+E43/D43</f>
        <v>1.0258064516129033</v>
      </c>
    </row>
    <row r="44" spans="1:6" s="72" customFormat="1" ht="12.75">
      <c r="A44" s="69"/>
      <c r="B44" s="620" t="s">
        <v>19</v>
      </c>
      <c r="C44" s="73"/>
      <c r="D44" s="73"/>
      <c r="E44" s="73"/>
      <c r="F44" s="621"/>
    </row>
    <row r="45" spans="1:6" s="72" customFormat="1" ht="147.75" customHeight="1">
      <c r="A45" s="626"/>
      <c r="B45" s="627" t="s">
        <v>703</v>
      </c>
      <c r="C45" s="628">
        <v>155000</v>
      </c>
      <c r="D45" s="73">
        <v>155000</v>
      </c>
      <c r="E45" s="73">
        <v>159000</v>
      </c>
      <c r="F45" s="621">
        <v>0</v>
      </c>
    </row>
    <row r="46" spans="1:6" s="72" customFormat="1" ht="12.75">
      <c r="A46" s="629"/>
      <c r="B46" s="630" t="s">
        <v>704</v>
      </c>
      <c r="C46" s="631"/>
      <c r="D46" s="632"/>
      <c r="E46" s="632">
        <v>0</v>
      </c>
      <c r="F46" s="405">
        <v>0</v>
      </c>
    </row>
    <row r="47" spans="1:6" s="72" customFormat="1" ht="12.75">
      <c r="A47" s="610"/>
      <c r="B47" s="614" t="s">
        <v>705</v>
      </c>
      <c r="C47" s="617">
        <v>0</v>
      </c>
      <c r="D47" s="617">
        <v>0</v>
      </c>
      <c r="E47" s="617">
        <f>E49+E50-E51</f>
        <v>0</v>
      </c>
      <c r="F47" s="621">
        <v>0</v>
      </c>
    </row>
    <row r="48" spans="1:6" s="72" customFormat="1" ht="14.25" customHeight="1">
      <c r="A48" s="613"/>
      <c r="B48" s="614" t="s">
        <v>19</v>
      </c>
      <c r="C48" s="633"/>
      <c r="D48" s="615"/>
      <c r="E48" s="615"/>
      <c r="F48" s="621"/>
    </row>
    <row r="49" spans="1:6" s="72" customFormat="1" ht="12.75" customHeight="1">
      <c r="A49" s="613"/>
      <c r="B49" s="614" t="s">
        <v>159</v>
      </c>
      <c r="C49" s="634">
        <v>0</v>
      </c>
      <c r="D49" s="615">
        <v>0</v>
      </c>
      <c r="E49" s="615">
        <v>0</v>
      </c>
      <c r="F49" s="621">
        <v>0</v>
      </c>
    </row>
    <row r="50" spans="1:6" s="72" customFormat="1" ht="12.75">
      <c r="A50" s="613"/>
      <c r="B50" s="614" t="s">
        <v>160</v>
      </c>
      <c r="C50" s="617">
        <v>0</v>
      </c>
      <c r="D50" s="634">
        <v>0</v>
      </c>
      <c r="E50" s="615">
        <v>0</v>
      </c>
      <c r="F50" s="621">
        <v>0</v>
      </c>
    </row>
    <row r="51" spans="1:6" s="72" customFormat="1" ht="12.75">
      <c r="A51" s="69"/>
      <c r="B51" s="70" t="s">
        <v>161</v>
      </c>
      <c r="C51" s="71">
        <v>0</v>
      </c>
      <c r="D51" s="635">
        <v>0</v>
      </c>
      <c r="E51" s="614">
        <v>0</v>
      </c>
      <c r="F51" s="621">
        <v>0</v>
      </c>
    </row>
    <row r="52" spans="1:2" s="72" customFormat="1" ht="12.75">
      <c r="A52" s="636"/>
      <c r="B52" s="637"/>
    </row>
    <row r="53" spans="1:2" s="72" customFormat="1" ht="12.75">
      <c r="A53" s="636"/>
      <c r="B53" s="637"/>
    </row>
    <row r="54" spans="1:4" s="72" customFormat="1" ht="12.75">
      <c r="A54" s="636"/>
      <c r="B54" s="637"/>
      <c r="C54" s="8" t="s">
        <v>36</v>
      </c>
      <c r="D54"/>
    </row>
    <row r="55" spans="1:4" s="72" customFormat="1" ht="12.75">
      <c r="A55" s="636"/>
      <c r="B55" s="637"/>
      <c r="C55"/>
      <c r="D55"/>
    </row>
    <row r="56" spans="1:4" s="72" customFormat="1" ht="12.75">
      <c r="A56" s="636"/>
      <c r="B56" s="637"/>
      <c r="C56"/>
      <c r="D56"/>
    </row>
    <row r="57" spans="1:4" s="72" customFormat="1" ht="12.75">
      <c r="A57" s="636"/>
      <c r="B57" s="637"/>
      <c r="C57" s="483" t="s">
        <v>37</v>
      </c>
      <c r="D57" s="483"/>
    </row>
    <row r="58" spans="1:2" s="72" customFormat="1" ht="12.75">
      <c r="A58" s="636"/>
      <c r="B58" s="637"/>
    </row>
    <row r="59" spans="1:2" s="72" customFormat="1" ht="12.75">
      <c r="A59" s="636"/>
      <c r="B59" s="637"/>
    </row>
    <row r="60" spans="1:2" s="72" customFormat="1" ht="12.75">
      <c r="A60" s="636"/>
      <c r="B60" s="637"/>
    </row>
    <row r="61" spans="1:2" s="72" customFormat="1" ht="12.75">
      <c r="A61" s="636"/>
      <c r="B61" s="637"/>
    </row>
    <row r="62" spans="1:2" s="72" customFormat="1" ht="12.75">
      <c r="A62" s="636"/>
      <c r="B62" s="637"/>
    </row>
    <row r="63" spans="1:2" s="72" customFormat="1" ht="12.75">
      <c r="A63" s="636"/>
      <c r="B63" s="637"/>
    </row>
    <row r="64" spans="1:2" s="72" customFormat="1" ht="12.75">
      <c r="A64" s="636"/>
      <c r="B64" s="637"/>
    </row>
    <row r="65" spans="1:2" s="72" customFormat="1" ht="12.75">
      <c r="A65" s="636"/>
      <c r="B65" s="638"/>
    </row>
    <row r="66" spans="1:2" s="72" customFormat="1" ht="12.75">
      <c r="A66" s="636"/>
      <c r="B66" s="638"/>
    </row>
    <row r="67" spans="1:2" s="72" customFormat="1" ht="12.75">
      <c r="A67" s="636"/>
      <c r="B67" s="638"/>
    </row>
    <row r="68" spans="1:2" s="72" customFormat="1" ht="12.75">
      <c r="A68" s="636"/>
      <c r="B68" s="638"/>
    </row>
    <row r="69" spans="1:2" s="72" customFormat="1" ht="12.75">
      <c r="A69" s="636"/>
      <c r="B69" s="638"/>
    </row>
    <row r="70" spans="1:2" s="72" customFormat="1" ht="12.75">
      <c r="A70" s="636"/>
      <c r="B70" s="638"/>
    </row>
    <row r="71" spans="1:2" s="72" customFormat="1" ht="12.75">
      <c r="A71" s="636"/>
      <c r="B71" s="638"/>
    </row>
    <row r="72" spans="1:2" s="72" customFormat="1" ht="12.75">
      <c r="A72" s="636"/>
      <c r="B72" s="638"/>
    </row>
    <row r="73" spans="1:2" s="72" customFormat="1" ht="12.75">
      <c r="A73" s="636"/>
      <c r="B73" s="638"/>
    </row>
    <row r="74" spans="1:2" s="72" customFormat="1" ht="12.75">
      <c r="A74" s="636"/>
      <c r="B74" s="638"/>
    </row>
    <row r="75" spans="1:2" s="72" customFormat="1" ht="12.75">
      <c r="A75" s="636"/>
      <c r="B75" s="638"/>
    </row>
    <row r="76" spans="1:2" s="72" customFormat="1" ht="12.75">
      <c r="A76" s="636"/>
      <c r="B76" s="638"/>
    </row>
    <row r="77" spans="1:2" s="72" customFormat="1" ht="12.75">
      <c r="A77" s="636"/>
      <c r="B77" s="638"/>
    </row>
    <row r="78" spans="1:2" s="72" customFormat="1" ht="12.75">
      <c r="A78" s="636"/>
      <c r="B78" s="638"/>
    </row>
    <row r="79" spans="1:2" s="72" customFormat="1" ht="12.75">
      <c r="A79" s="636"/>
      <c r="B79" s="638"/>
    </row>
    <row r="80" spans="1:2" s="72" customFormat="1" ht="12.75">
      <c r="A80" s="636"/>
      <c r="B80" s="638"/>
    </row>
    <row r="81" spans="1:2" s="72" customFormat="1" ht="12.75">
      <c r="A81" s="636"/>
      <c r="B81" s="638"/>
    </row>
    <row r="82" spans="1:2" s="72" customFormat="1" ht="12.75">
      <c r="A82" s="636"/>
      <c r="B82" s="638"/>
    </row>
    <row r="83" spans="1:2" s="72" customFormat="1" ht="12.75">
      <c r="A83" s="636"/>
      <c r="B83" s="638"/>
    </row>
    <row r="84" spans="1:2" s="72" customFormat="1" ht="12.75">
      <c r="A84" s="636"/>
      <c r="B84" s="638"/>
    </row>
    <row r="85" spans="1:2" s="72" customFormat="1" ht="12.75">
      <c r="A85" s="636"/>
      <c r="B85" s="638"/>
    </row>
    <row r="86" spans="1:2" s="72" customFormat="1" ht="12.75">
      <c r="A86" s="636"/>
      <c r="B86" s="638"/>
    </row>
    <row r="87" spans="1:2" s="72" customFormat="1" ht="12.75">
      <c r="A87" s="636"/>
      <c r="B87" s="638"/>
    </row>
    <row r="88" spans="1:2" s="72" customFormat="1" ht="12.75">
      <c r="A88" s="636"/>
      <c r="B88" s="638"/>
    </row>
    <row r="89" spans="1:2" s="72" customFormat="1" ht="12.75">
      <c r="A89" s="636"/>
      <c r="B89" s="638"/>
    </row>
    <row r="90" spans="1:2" s="72" customFormat="1" ht="12.75">
      <c r="A90" s="636"/>
      <c r="B90" s="638"/>
    </row>
    <row r="91" spans="1:2" s="72" customFormat="1" ht="12.75">
      <c r="A91" s="636"/>
      <c r="B91" s="638"/>
    </row>
    <row r="92" spans="1:2" s="72" customFormat="1" ht="12.75">
      <c r="A92" s="636"/>
      <c r="B92" s="638"/>
    </row>
    <row r="93" spans="1:2" s="72" customFormat="1" ht="12.75">
      <c r="A93" s="636"/>
      <c r="B93" s="638"/>
    </row>
    <row r="94" spans="1:2" s="72" customFormat="1" ht="12.75">
      <c r="A94" s="636"/>
      <c r="B94" s="638"/>
    </row>
    <row r="95" spans="1:2" s="72" customFormat="1" ht="12.75">
      <c r="A95" s="636"/>
      <c r="B95" s="638"/>
    </row>
    <row r="96" spans="1:2" s="72" customFormat="1" ht="12.75">
      <c r="A96" s="636"/>
      <c r="B96" s="638"/>
    </row>
    <row r="97" spans="1:2" s="72" customFormat="1" ht="12.75">
      <c r="A97" s="636"/>
      <c r="B97" s="638"/>
    </row>
    <row r="98" spans="1:2" s="72" customFormat="1" ht="12.75">
      <c r="A98" s="636"/>
      <c r="B98" s="638"/>
    </row>
    <row r="99" spans="1:2" s="72" customFormat="1" ht="12.75">
      <c r="A99" s="636"/>
      <c r="B99" s="638"/>
    </row>
    <row r="100" spans="1:2" s="72" customFormat="1" ht="12.75">
      <c r="A100" s="636"/>
      <c r="B100" s="638"/>
    </row>
    <row r="101" spans="1:2" s="72" customFormat="1" ht="12.75">
      <c r="A101" s="636"/>
      <c r="B101" s="638"/>
    </row>
    <row r="102" spans="1:2" s="72" customFormat="1" ht="12.75">
      <c r="A102" s="636"/>
      <c r="B102" s="638"/>
    </row>
    <row r="103" spans="1:2" s="72" customFormat="1" ht="12.75">
      <c r="A103" s="636"/>
      <c r="B103" s="638"/>
    </row>
    <row r="104" spans="1:2" s="72" customFormat="1" ht="12.75">
      <c r="A104" s="636"/>
      <c r="B104" s="638"/>
    </row>
    <row r="105" spans="1:2" s="72" customFormat="1" ht="12.75">
      <c r="A105" s="636"/>
      <c r="B105" s="638"/>
    </row>
    <row r="106" spans="1:2" s="72" customFormat="1" ht="12.75">
      <c r="A106" s="636"/>
      <c r="B106" s="638"/>
    </row>
    <row r="107" spans="1:2" s="72" customFormat="1" ht="12.75">
      <c r="A107" s="636"/>
      <c r="B107" s="638"/>
    </row>
    <row r="108" spans="1:2" s="72" customFormat="1" ht="12.75">
      <c r="A108" s="636"/>
      <c r="B108" s="638"/>
    </row>
    <row r="109" spans="1:2" s="72" customFormat="1" ht="12.75">
      <c r="A109" s="636"/>
      <c r="B109" s="638"/>
    </row>
    <row r="110" spans="1:2" s="72" customFormat="1" ht="12.75">
      <c r="A110" s="636"/>
      <c r="B110" s="638"/>
    </row>
    <row r="111" spans="1:2" s="72" customFormat="1" ht="12.75">
      <c r="A111" s="636"/>
      <c r="B111" s="638"/>
    </row>
    <row r="112" spans="1:2" s="72" customFormat="1" ht="12.75">
      <c r="A112" s="636"/>
      <c r="B112" s="638"/>
    </row>
    <row r="113" spans="1:2" s="72" customFormat="1" ht="12.75">
      <c r="A113" s="636"/>
      <c r="B113" s="638"/>
    </row>
    <row r="114" spans="1:2" s="72" customFormat="1" ht="12.75">
      <c r="A114" s="636"/>
      <c r="B114" s="638"/>
    </row>
    <row r="115" spans="1:2" s="72" customFormat="1" ht="12.75">
      <c r="A115" s="636"/>
      <c r="B115" s="638"/>
    </row>
    <row r="116" spans="1:2" s="72" customFormat="1" ht="12.75">
      <c r="A116" s="636"/>
      <c r="B116" s="638"/>
    </row>
    <row r="117" spans="1:2" s="72" customFormat="1" ht="12.75">
      <c r="A117" s="636"/>
      <c r="B117" s="638"/>
    </row>
    <row r="118" spans="1:2" s="72" customFormat="1" ht="12.75">
      <c r="A118" s="636"/>
      <c r="B118" s="638"/>
    </row>
    <row r="119" spans="1:2" s="72" customFormat="1" ht="12.75">
      <c r="A119" s="636"/>
      <c r="B119" s="638"/>
    </row>
    <row r="120" spans="1:2" s="72" customFormat="1" ht="12.75">
      <c r="A120" s="636"/>
      <c r="B120" s="638"/>
    </row>
    <row r="121" spans="1:2" s="72" customFormat="1" ht="12.75">
      <c r="A121" s="636"/>
      <c r="B121" s="638"/>
    </row>
    <row r="122" spans="1:2" s="72" customFormat="1" ht="12.75">
      <c r="A122" s="636"/>
      <c r="B122" s="638"/>
    </row>
    <row r="123" spans="1:2" s="72" customFormat="1" ht="12.75">
      <c r="A123" s="636"/>
      <c r="B123" s="638"/>
    </row>
    <row r="124" spans="1:2" s="72" customFormat="1" ht="12.75">
      <c r="A124" s="636"/>
      <c r="B124" s="638"/>
    </row>
    <row r="125" spans="1:2" s="72" customFormat="1" ht="12.75">
      <c r="A125" s="636"/>
      <c r="B125" s="638"/>
    </row>
    <row r="126" spans="1:2" s="72" customFormat="1" ht="12.75">
      <c r="A126" s="636"/>
      <c r="B126" s="638"/>
    </row>
    <row r="127" spans="1:2" s="72" customFormat="1" ht="12.75">
      <c r="A127" s="636"/>
      <c r="B127" s="638"/>
    </row>
    <row r="128" spans="1:2" s="72" customFormat="1" ht="12.75">
      <c r="A128" s="636"/>
      <c r="B128" s="638"/>
    </row>
    <row r="129" spans="1:2" s="72" customFormat="1" ht="12.75">
      <c r="A129" s="636"/>
      <c r="B129" s="638"/>
    </row>
    <row r="130" spans="1:2" s="72" customFormat="1" ht="12.75">
      <c r="A130" s="636"/>
      <c r="B130" s="638"/>
    </row>
    <row r="131" spans="1:2" s="72" customFormat="1" ht="12.75">
      <c r="A131" s="636"/>
      <c r="B131" s="638"/>
    </row>
    <row r="132" spans="1:2" s="72" customFormat="1" ht="12.75">
      <c r="A132" s="636"/>
      <c r="B132" s="638"/>
    </row>
    <row r="133" spans="1:2" s="72" customFormat="1" ht="12.75">
      <c r="A133" s="636"/>
      <c r="B133" s="638"/>
    </row>
    <row r="134" spans="1:2" s="72" customFormat="1" ht="12.75">
      <c r="A134" s="636"/>
      <c r="B134" s="638"/>
    </row>
    <row r="135" spans="1:2" s="72" customFormat="1" ht="12.75">
      <c r="A135" s="636"/>
      <c r="B135" s="638"/>
    </row>
    <row r="136" spans="1:2" s="72" customFormat="1" ht="12.75">
      <c r="A136" s="636"/>
      <c r="B136" s="638"/>
    </row>
    <row r="137" spans="1:2" s="72" customFormat="1" ht="12.75">
      <c r="A137" s="636"/>
      <c r="B137" s="638"/>
    </row>
    <row r="138" spans="1:2" s="72" customFormat="1" ht="12.75">
      <c r="A138" s="636"/>
      <c r="B138" s="638"/>
    </row>
    <row r="139" spans="1:2" s="72" customFormat="1" ht="12.75">
      <c r="A139" s="636"/>
      <c r="B139" s="638"/>
    </row>
    <row r="140" spans="1:2" s="72" customFormat="1" ht="12.75">
      <c r="A140" s="636"/>
      <c r="B140" s="638"/>
    </row>
    <row r="141" spans="1:2" s="72" customFormat="1" ht="12.75">
      <c r="A141" s="636"/>
      <c r="B141" s="638"/>
    </row>
    <row r="142" spans="1:2" s="72" customFormat="1" ht="12.75">
      <c r="A142" s="636"/>
      <c r="B142" s="638"/>
    </row>
    <row r="143" spans="1:2" s="72" customFormat="1" ht="12.75">
      <c r="A143" s="636"/>
      <c r="B143" s="638"/>
    </row>
    <row r="144" spans="1:2" s="72" customFormat="1" ht="12.75">
      <c r="A144" s="636"/>
      <c r="B144" s="638"/>
    </row>
    <row r="145" spans="1:2" s="72" customFormat="1" ht="12.75">
      <c r="A145" s="636"/>
      <c r="B145" s="638"/>
    </row>
    <row r="146" spans="1:2" s="72" customFormat="1" ht="12.75">
      <c r="A146" s="636"/>
      <c r="B146" s="638"/>
    </row>
    <row r="147" spans="1:2" s="72" customFormat="1" ht="12.75">
      <c r="A147" s="636"/>
      <c r="B147" s="638"/>
    </row>
    <row r="148" spans="1:2" s="72" customFormat="1" ht="12.75">
      <c r="A148" s="636"/>
      <c r="B148" s="638"/>
    </row>
    <row r="149" spans="1:2" s="72" customFormat="1" ht="12.75">
      <c r="A149" s="636"/>
      <c r="B149" s="638"/>
    </row>
    <row r="150" spans="1:2" s="72" customFormat="1" ht="12.75">
      <c r="A150" s="636"/>
      <c r="B150" s="638"/>
    </row>
    <row r="151" spans="1:2" s="72" customFormat="1" ht="12.75">
      <c r="A151" s="636"/>
      <c r="B151" s="638"/>
    </row>
    <row r="152" spans="1:2" s="72" customFormat="1" ht="12.75">
      <c r="A152" s="636"/>
      <c r="B152" s="638"/>
    </row>
    <row r="153" spans="1:2" s="72" customFormat="1" ht="12.75">
      <c r="A153" s="636"/>
      <c r="B153" s="638"/>
    </row>
    <row r="154" spans="1:2" s="72" customFormat="1" ht="12.75">
      <c r="A154" s="636"/>
      <c r="B154" s="638"/>
    </row>
    <row r="155" spans="1:2" s="72" customFormat="1" ht="12.75">
      <c r="A155" s="636"/>
      <c r="B155" s="638"/>
    </row>
    <row r="156" spans="1:2" s="72" customFormat="1" ht="12.75">
      <c r="A156" s="636"/>
      <c r="B156" s="638"/>
    </row>
    <row r="157" spans="1:2" s="72" customFormat="1" ht="12.75">
      <c r="A157" s="636"/>
      <c r="B157" s="638"/>
    </row>
    <row r="158" spans="1:2" s="72" customFormat="1" ht="12.75">
      <c r="A158" s="636"/>
      <c r="B158" s="638"/>
    </row>
    <row r="159" spans="1:2" s="72" customFormat="1" ht="12.75">
      <c r="A159" s="636"/>
      <c r="B159" s="638"/>
    </row>
    <row r="160" spans="1:2" s="72" customFormat="1" ht="12.75">
      <c r="A160" s="636"/>
      <c r="B160" s="638"/>
    </row>
    <row r="161" spans="1:2" s="72" customFormat="1" ht="12.75">
      <c r="A161" s="636"/>
      <c r="B161" s="638"/>
    </row>
    <row r="162" spans="1:2" s="72" customFormat="1" ht="12.75">
      <c r="A162" s="636"/>
      <c r="B162" s="638"/>
    </row>
    <row r="163" spans="1:2" s="72" customFormat="1" ht="12.75">
      <c r="A163" s="636"/>
      <c r="B163" s="638"/>
    </row>
    <row r="164" spans="1:2" s="72" customFormat="1" ht="12.75">
      <c r="A164" s="636"/>
      <c r="B164" s="638"/>
    </row>
    <row r="165" spans="1:2" s="72" customFormat="1" ht="12.75">
      <c r="A165" s="636"/>
      <c r="B165" s="638"/>
    </row>
    <row r="166" spans="1:2" s="72" customFormat="1" ht="12.75">
      <c r="A166" s="636"/>
      <c r="B166" s="638"/>
    </row>
    <row r="167" spans="1:2" s="72" customFormat="1" ht="12.75">
      <c r="A167" s="636"/>
      <c r="B167" s="638"/>
    </row>
    <row r="168" spans="1:2" s="72" customFormat="1" ht="12.75">
      <c r="A168" s="636"/>
      <c r="B168" s="638"/>
    </row>
    <row r="169" spans="1:2" s="72" customFormat="1" ht="12.75">
      <c r="A169" s="636"/>
      <c r="B169" s="638"/>
    </row>
    <row r="170" spans="1:2" s="72" customFormat="1" ht="12.75">
      <c r="A170" s="636"/>
      <c r="B170" s="638"/>
    </row>
    <row r="171" spans="1:2" s="72" customFormat="1" ht="12.75">
      <c r="A171" s="636"/>
      <c r="B171" s="638"/>
    </row>
    <row r="172" spans="1:2" s="72" customFormat="1" ht="12.75">
      <c r="A172" s="636"/>
      <c r="B172" s="638"/>
    </row>
    <row r="173" spans="1:2" s="72" customFormat="1" ht="12.75">
      <c r="A173" s="636"/>
      <c r="B173" s="638"/>
    </row>
    <row r="174" spans="1:2" s="72" customFormat="1" ht="12.75">
      <c r="A174" s="636"/>
      <c r="B174" s="638"/>
    </row>
    <row r="175" spans="1:2" s="72" customFormat="1" ht="12.75">
      <c r="A175" s="636"/>
      <c r="B175" s="638"/>
    </row>
    <row r="176" spans="1:2" s="72" customFormat="1" ht="12.75">
      <c r="A176" s="636"/>
      <c r="B176" s="638"/>
    </row>
    <row r="177" spans="1:2" s="72" customFormat="1" ht="12.75">
      <c r="A177" s="636"/>
      <c r="B177" s="638"/>
    </row>
    <row r="178" spans="1:2" s="72" customFormat="1" ht="12.75">
      <c r="A178" s="636"/>
      <c r="B178" s="638"/>
    </row>
    <row r="179" spans="1:2" s="72" customFormat="1" ht="12.75">
      <c r="A179" s="636"/>
      <c r="B179" s="638"/>
    </row>
    <row r="180" spans="1:2" s="72" customFormat="1" ht="12.75">
      <c r="A180" s="636"/>
      <c r="B180" s="638"/>
    </row>
    <row r="181" spans="1:2" s="72" customFormat="1" ht="12.75">
      <c r="A181" s="636"/>
      <c r="B181" s="638"/>
    </row>
    <row r="182" spans="1:2" s="72" customFormat="1" ht="12.75">
      <c r="A182" s="636"/>
      <c r="B182" s="638"/>
    </row>
    <row r="183" spans="1:2" s="72" customFormat="1" ht="12.75">
      <c r="A183" s="636"/>
      <c r="B183" s="638"/>
    </row>
    <row r="184" spans="1:2" s="72" customFormat="1" ht="12.75">
      <c r="A184" s="636"/>
      <c r="B184" s="638"/>
    </row>
    <row r="185" spans="1:2" s="72" customFormat="1" ht="12.75">
      <c r="A185" s="636"/>
      <c r="B185" s="638"/>
    </row>
    <row r="186" spans="1:2" s="72" customFormat="1" ht="12.75">
      <c r="A186" s="636"/>
      <c r="B186" s="638"/>
    </row>
    <row r="187" spans="1:2" s="72" customFormat="1" ht="12.75">
      <c r="A187" s="636"/>
      <c r="B187" s="638"/>
    </row>
    <row r="188" spans="1:2" s="72" customFormat="1" ht="12.75">
      <c r="A188" s="636"/>
      <c r="B188" s="638"/>
    </row>
    <row r="189" spans="1:2" s="72" customFormat="1" ht="12.75">
      <c r="A189" s="636"/>
      <c r="B189" s="638"/>
    </row>
    <row r="190" spans="1:2" s="72" customFormat="1" ht="12.75">
      <c r="A190" s="636"/>
      <c r="B190" s="638"/>
    </row>
    <row r="191" spans="1:2" s="72" customFormat="1" ht="12.75">
      <c r="A191" s="636"/>
      <c r="B191" s="638"/>
    </row>
    <row r="192" spans="1:2" s="72" customFormat="1" ht="12.75">
      <c r="A192" s="636"/>
      <c r="B192" s="638"/>
    </row>
    <row r="193" spans="1:2" s="72" customFormat="1" ht="12.75">
      <c r="A193" s="636"/>
      <c r="B193" s="638"/>
    </row>
    <row r="194" spans="1:2" s="72" customFormat="1" ht="12.75">
      <c r="A194" s="636"/>
      <c r="B194" s="638"/>
    </row>
    <row r="195" spans="1:2" s="72" customFormat="1" ht="12.75">
      <c r="A195" s="636"/>
      <c r="B195" s="638"/>
    </row>
    <row r="196" spans="1:2" s="72" customFormat="1" ht="12.75">
      <c r="A196" s="636"/>
      <c r="B196" s="638"/>
    </row>
    <row r="197" spans="1:2" s="72" customFormat="1" ht="12.75">
      <c r="A197" s="636"/>
      <c r="B197" s="638"/>
    </row>
    <row r="198" spans="1:2" s="72" customFormat="1" ht="12.75">
      <c r="A198" s="636"/>
      <c r="B198" s="638"/>
    </row>
    <row r="199" spans="1:2" s="72" customFormat="1" ht="12.75">
      <c r="A199" s="636"/>
      <c r="B199" s="638"/>
    </row>
    <row r="200" spans="1:2" s="72" customFormat="1" ht="12.75">
      <c r="A200" s="636"/>
      <c r="B200" s="638"/>
    </row>
    <row r="201" spans="1:2" s="72" customFormat="1" ht="12.75">
      <c r="A201" s="636"/>
      <c r="B201" s="638"/>
    </row>
    <row r="202" spans="1:2" s="72" customFormat="1" ht="12.75">
      <c r="A202" s="636"/>
      <c r="B202" s="638"/>
    </row>
    <row r="203" spans="1:2" s="72" customFormat="1" ht="12.75">
      <c r="A203" s="636"/>
      <c r="B203" s="638"/>
    </row>
    <row r="204" spans="1:2" s="72" customFormat="1" ht="12.75">
      <c r="A204" s="636"/>
      <c r="B204" s="638"/>
    </row>
    <row r="205" spans="1:2" s="72" customFormat="1" ht="12.75">
      <c r="A205" s="636"/>
      <c r="B205" s="638"/>
    </row>
    <row r="206" spans="1:2" s="72" customFormat="1" ht="12.75">
      <c r="A206" s="636"/>
      <c r="B206" s="638"/>
    </row>
    <row r="207" spans="1:2" s="72" customFormat="1" ht="12.75">
      <c r="A207" s="636"/>
      <c r="B207" s="638"/>
    </row>
    <row r="208" spans="1:2" s="72" customFormat="1" ht="12.75">
      <c r="A208" s="636"/>
      <c r="B208" s="638"/>
    </row>
    <row r="209" spans="1:2" s="72" customFormat="1" ht="12.75">
      <c r="A209" s="636"/>
      <c r="B209" s="638"/>
    </row>
    <row r="210" spans="1:2" s="72" customFormat="1" ht="12.75">
      <c r="A210" s="636"/>
      <c r="B210" s="638"/>
    </row>
    <row r="211" spans="1:2" s="72" customFormat="1" ht="12.75">
      <c r="A211" s="636"/>
      <c r="B211" s="638"/>
    </row>
    <row r="212" spans="1:2" s="72" customFormat="1" ht="12.75">
      <c r="A212" s="636"/>
      <c r="B212" s="638"/>
    </row>
    <row r="213" spans="1:2" s="72" customFormat="1" ht="12.75">
      <c r="A213" s="636"/>
      <c r="B213" s="638"/>
    </row>
    <row r="214" spans="1:2" s="72" customFormat="1" ht="12.75">
      <c r="A214" s="636"/>
      <c r="B214" s="638"/>
    </row>
    <row r="215" spans="1:2" s="72" customFormat="1" ht="12.75">
      <c r="A215" s="636"/>
      <c r="B215" s="638"/>
    </row>
    <row r="216" spans="1:2" s="72" customFormat="1" ht="12.75">
      <c r="A216" s="636"/>
      <c r="B216" s="638"/>
    </row>
    <row r="217" spans="1:2" s="72" customFormat="1" ht="12.75">
      <c r="A217" s="636"/>
      <c r="B217" s="638"/>
    </row>
    <row r="218" spans="1:2" s="72" customFormat="1" ht="12.75">
      <c r="A218" s="636"/>
      <c r="B218" s="638"/>
    </row>
    <row r="219" spans="1:2" s="72" customFormat="1" ht="12.75">
      <c r="A219" s="636"/>
      <c r="B219" s="638"/>
    </row>
    <row r="220" spans="1:2" s="72" customFormat="1" ht="12.75">
      <c r="A220" s="636"/>
      <c r="B220" s="638"/>
    </row>
    <row r="221" spans="1:2" s="72" customFormat="1" ht="12.75">
      <c r="A221" s="636"/>
      <c r="B221" s="638"/>
    </row>
    <row r="222" spans="1:2" s="72" customFormat="1" ht="12.75">
      <c r="A222" s="636"/>
      <c r="B222" s="638"/>
    </row>
    <row r="223" spans="1:2" s="72" customFormat="1" ht="12.75">
      <c r="A223" s="636"/>
      <c r="B223" s="638"/>
    </row>
    <row r="224" spans="1:2" s="72" customFormat="1" ht="12.75">
      <c r="A224" s="636"/>
      <c r="B224" s="638"/>
    </row>
    <row r="225" spans="1:2" s="72" customFormat="1" ht="12.75">
      <c r="A225" s="636"/>
      <c r="B225" s="638"/>
    </row>
    <row r="226" spans="1:2" s="72" customFormat="1" ht="12.75">
      <c r="A226" s="636"/>
      <c r="B226" s="638"/>
    </row>
    <row r="227" spans="1:2" s="72" customFormat="1" ht="12.75">
      <c r="A227" s="636"/>
      <c r="B227" s="638"/>
    </row>
    <row r="228" spans="1:2" s="72" customFormat="1" ht="12.75">
      <c r="A228" s="636"/>
      <c r="B228" s="638"/>
    </row>
    <row r="229" spans="1:2" s="72" customFormat="1" ht="12.75">
      <c r="A229" s="636"/>
      <c r="B229" s="638"/>
    </row>
    <row r="230" spans="1:2" s="72" customFormat="1" ht="12.75">
      <c r="A230" s="636"/>
      <c r="B230" s="638"/>
    </row>
    <row r="231" spans="1:2" s="72" customFormat="1" ht="12.75">
      <c r="A231" s="636"/>
      <c r="B231" s="638"/>
    </row>
    <row r="232" spans="1:2" s="72" customFormat="1" ht="12.75">
      <c r="A232" s="636"/>
      <c r="B232" s="638"/>
    </row>
    <row r="233" spans="1:2" s="72" customFormat="1" ht="12.75">
      <c r="A233" s="636"/>
      <c r="B233" s="638"/>
    </row>
    <row r="234" spans="1:2" s="72" customFormat="1" ht="12.75">
      <c r="A234" s="636"/>
      <c r="B234" s="638"/>
    </row>
    <row r="235" spans="1:2" s="72" customFormat="1" ht="12.75">
      <c r="A235" s="636"/>
      <c r="B235" s="638"/>
    </row>
    <row r="236" spans="1:2" s="72" customFormat="1" ht="12.75">
      <c r="A236" s="636"/>
      <c r="B236" s="638"/>
    </row>
    <row r="237" spans="1:2" s="72" customFormat="1" ht="12.75">
      <c r="A237" s="636"/>
      <c r="B237" s="638"/>
    </row>
    <row r="238" spans="1:2" s="72" customFormat="1" ht="12.75">
      <c r="A238" s="636"/>
      <c r="B238" s="638"/>
    </row>
    <row r="239" spans="1:2" s="72" customFormat="1" ht="12.75">
      <c r="A239" s="636"/>
      <c r="B239" s="638"/>
    </row>
    <row r="240" spans="1:2" s="72" customFormat="1" ht="12.75">
      <c r="A240" s="636"/>
      <c r="B240" s="638"/>
    </row>
    <row r="241" spans="1:2" s="72" customFormat="1" ht="12.75">
      <c r="A241" s="636"/>
      <c r="B241" s="638"/>
    </row>
    <row r="242" spans="1:2" s="72" customFormat="1" ht="12.75">
      <c r="A242" s="636"/>
      <c r="B242" s="638"/>
    </row>
    <row r="243" spans="1:2" s="72" customFormat="1" ht="12.75">
      <c r="A243" s="636"/>
      <c r="B243" s="638"/>
    </row>
    <row r="244" spans="1:2" s="72" customFormat="1" ht="12.75">
      <c r="A244" s="636"/>
      <c r="B244" s="638"/>
    </row>
    <row r="245" spans="1:2" s="72" customFormat="1" ht="12.75">
      <c r="A245" s="636"/>
      <c r="B245" s="638"/>
    </row>
    <row r="246" spans="1:2" s="72" customFormat="1" ht="12.75">
      <c r="A246" s="636"/>
      <c r="B246" s="638"/>
    </row>
    <row r="247" spans="1:2" s="72" customFormat="1" ht="12.75">
      <c r="A247" s="636"/>
      <c r="B247" s="638"/>
    </row>
    <row r="248" spans="1:2" s="72" customFormat="1" ht="12.75">
      <c r="A248" s="636"/>
      <c r="B248" s="638"/>
    </row>
    <row r="249" spans="1:2" s="72" customFormat="1" ht="12.75">
      <c r="A249" s="636"/>
      <c r="B249" s="638"/>
    </row>
    <row r="250" spans="1:2" s="72" customFormat="1" ht="12.75">
      <c r="A250" s="636"/>
      <c r="B250" s="638"/>
    </row>
    <row r="251" spans="1:2" s="72" customFormat="1" ht="12.75">
      <c r="A251" s="636"/>
      <c r="B251" s="638"/>
    </row>
    <row r="252" spans="1:2" s="72" customFormat="1" ht="12.75">
      <c r="A252" s="636"/>
      <c r="B252" s="638"/>
    </row>
    <row r="253" spans="1:2" s="72" customFormat="1" ht="12.75">
      <c r="A253" s="636"/>
      <c r="B253" s="638"/>
    </row>
    <row r="254" spans="1:2" s="72" customFormat="1" ht="12.75">
      <c r="A254" s="636"/>
      <c r="B254" s="638"/>
    </row>
    <row r="255" spans="1:2" s="72" customFormat="1" ht="12.75">
      <c r="A255" s="636"/>
      <c r="B255" s="638"/>
    </row>
    <row r="256" spans="1:2" s="72" customFormat="1" ht="12.75">
      <c r="A256" s="636"/>
      <c r="B256" s="638"/>
    </row>
    <row r="257" spans="1:2" s="72" customFormat="1" ht="12.75">
      <c r="A257" s="636"/>
      <c r="B257" s="638"/>
    </row>
    <row r="258" spans="1:2" s="72" customFormat="1" ht="12.75">
      <c r="A258" s="636"/>
      <c r="B258" s="638"/>
    </row>
    <row r="259" spans="1:2" s="72" customFormat="1" ht="12.75">
      <c r="A259" s="636"/>
      <c r="B259" s="638"/>
    </row>
    <row r="260" spans="1:2" s="72" customFormat="1" ht="12.75">
      <c r="A260" s="636"/>
      <c r="B260" s="638"/>
    </row>
    <row r="261" spans="1:2" s="72" customFormat="1" ht="12.75">
      <c r="A261" s="636"/>
      <c r="B261" s="638"/>
    </row>
    <row r="262" spans="1:2" s="72" customFormat="1" ht="12.75">
      <c r="A262" s="636"/>
      <c r="B262" s="638"/>
    </row>
    <row r="263" spans="1:2" s="72" customFormat="1" ht="12.75">
      <c r="A263" s="636"/>
      <c r="B263" s="638"/>
    </row>
    <row r="264" spans="1:2" s="72" customFormat="1" ht="12.75">
      <c r="A264" s="636"/>
      <c r="B264" s="638"/>
    </row>
    <row r="265" spans="1:2" s="72" customFormat="1" ht="12.75">
      <c r="A265" s="636"/>
      <c r="B265" s="638"/>
    </row>
    <row r="266" spans="1:2" s="72" customFormat="1" ht="12.75">
      <c r="A266" s="636"/>
      <c r="B266" s="638"/>
    </row>
    <row r="267" spans="1:2" s="72" customFormat="1" ht="12.75">
      <c r="A267" s="636"/>
      <c r="B267" s="638"/>
    </row>
    <row r="268" spans="1:2" s="72" customFormat="1" ht="12.75">
      <c r="A268" s="636"/>
      <c r="B268" s="638"/>
    </row>
    <row r="269" spans="1:2" s="72" customFormat="1" ht="12.75">
      <c r="A269" s="636"/>
      <c r="B269" s="638"/>
    </row>
    <row r="270" spans="1:2" s="72" customFormat="1" ht="12.75">
      <c r="A270" s="636"/>
      <c r="B270" s="638"/>
    </row>
    <row r="271" spans="1:2" s="72" customFormat="1" ht="12.75">
      <c r="A271" s="636"/>
      <c r="B271" s="638"/>
    </row>
    <row r="272" spans="1:2" s="72" customFormat="1" ht="12.75">
      <c r="A272" s="636"/>
      <c r="B272" s="638"/>
    </row>
    <row r="273" spans="1:2" s="72" customFormat="1" ht="12.75">
      <c r="A273" s="636"/>
      <c r="B273" s="638"/>
    </row>
    <row r="274" spans="1:2" s="72" customFormat="1" ht="12.75">
      <c r="A274" s="636"/>
      <c r="B274" s="638"/>
    </row>
    <row r="275" spans="1:2" s="72" customFormat="1" ht="12.75">
      <c r="A275" s="636"/>
      <c r="B275" s="638"/>
    </row>
    <row r="276" spans="1:2" s="72" customFormat="1" ht="12.75">
      <c r="A276" s="636"/>
      <c r="B276" s="638"/>
    </row>
    <row r="277" spans="1:2" s="72" customFormat="1" ht="12.75">
      <c r="A277" s="636"/>
      <c r="B277" s="638"/>
    </row>
    <row r="278" spans="1:2" s="72" customFormat="1" ht="12.75">
      <c r="A278" s="636"/>
      <c r="B278" s="638"/>
    </row>
    <row r="279" spans="1:2" s="72" customFormat="1" ht="12.75">
      <c r="A279" s="636"/>
      <c r="B279" s="638"/>
    </row>
    <row r="280" spans="1:2" s="72" customFormat="1" ht="12.75">
      <c r="A280" s="636"/>
      <c r="B280" s="638"/>
    </row>
    <row r="281" spans="1:2" s="72" customFormat="1" ht="12.75">
      <c r="A281" s="636"/>
      <c r="B281" s="638"/>
    </row>
    <row r="282" spans="1:2" s="72" customFormat="1" ht="12.75">
      <c r="A282" s="636"/>
      <c r="B282" s="638"/>
    </row>
    <row r="283" spans="1:2" s="72" customFormat="1" ht="12.75">
      <c r="A283" s="636"/>
      <c r="B283" s="638"/>
    </row>
    <row r="284" spans="1:2" s="72" customFormat="1" ht="12.75">
      <c r="A284" s="636"/>
      <c r="B284" s="638"/>
    </row>
    <row r="285" spans="1:2" s="72" customFormat="1" ht="12.75">
      <c r="A285" s="636"/>
      <c r="B285" s="638"/>
    </row>
    <row r="286" spans="1:2" s="72" customFormat="1" ht="12.75">
      <c r="A286" s="636"/>
      <c r="B286" s="638"/>
    </row>
    <row r="287" spans="1:2" s="72" customFormat="1" ht="12.75">
      <c r="A287" s="636"/>
      <c r="B287" s="638"/>
    </row>
    <row r="288" spans="1:2" s="72" customFormat="1" ht="12.75">
      <c r="A288" s="636"/>
      <c r="B288" s="638"/>
    </row>
    <row r="289" spans="1:2" s="72" customFormat="1" ht="12.75">
      <c r="A289" s="636"/>
      <c r="B289" s="638"/>
    </row>
    <row r="290" spans="1:2" s="72" customFormat="1" ht="12.75">
      <c r="A290" s="636"/>
      <c r="B290" s="638"/>
    </row>
    <row r="291" spans="1:2" s="72" customFormat="1" ht="12.75">
      <c r="A291" s="636"/>
      <c r="B291" s="638"/>
    </row>
    <row r="292" spans="1:2" s="72" customFormat="1" ht="12.75">
      <c r="A292" s="636"/>
      <c r="B292" s="638"/>
    </row>
    <row r="293" spans="1:2" s="72" customFormat="1" ht="12.75">
      <c r="A293" s="636"/>
      <c r="B293" s="638"/>
    </row>
    <row r="294" spans="1:2" s="72" customFormat="1" ht="12.75">
      <c r="A294" s="636"/>
      <c r="B294" s="638"/>
    </row>
    <row r="295" spans="1:2" s="72" customFormat="1" ht="12.75">
      <c r="A295" s="636"/>
      <c r="B295" s="638"/>
    </row>
    <row r="296" spans="1:2" s="72" customFormat="1" ht="12.75">
      <c r="A296" s="636"/>
      <c r="B296" s="638"/>
    </row>
    <row r="297" spans="1:2" s="72" customFormat="1" ht="12.75">
      <c r="A297" s="636"/>
      <c r="B297" s="638"/>
    </row>
    <row r="298" spans="1:2" s="72" customFormat="1" ht="12.75">
      <c r="A298" s="636"/>
      <c r="B298" s="638"/>
    </row>
    <row r="299" spans="1:2" s="72" customFormat="1" ht="12.75">
      <c r="A299" s="636"/>
      <c r="B299" s="638"/>
    </row>
    <row r="300" spans="1:2" s="72" customFormat="1" ht="12.75">
      <c r="A300" s="636"/>
      <c r="B300" s="638"/>
    </row>
    <row r="301" spans="1:2" s="72" customFormat="1" ht="12.75">
      <c r="A301" s="636"/>
      <c r="B301" s="638"/>
    </row>
    <row r="302" spans="1:2" s="72" customFormat="1" ht="12.75">
      <c r="A302" s="636"/>
      <c r="B302" s="638"/>
    </row>
    <row r="303" spans="1:2" s="72" customFormat="1" ht="12.75">
      <c r="A303" s="636"/>
      <c r="B303" s="638"/>
    </row>
    <row r="304" spans="1:2" s="72" customFormat="1" ht="12.75">
      <c r="A304" s="636"/>
      <c r="B304" s="638"/>
    </row>
    <row r="305" spans="1:2" s="72" customFormat="1" ht="12.75">
      <c r="A305" s="636"/>
      <c r="B305" s="638"/>
    </row>
    <row r="306" spans="1:2" s="72" customFormat="1" ht="12.75">
      <c r="A306" s="636"/>
      <c r="B306" s="638"/>
    </row>
    <row r="307" spans="1:2" s="72" customFormat="1" ht="12.75">
      <c r="A307" s="636"/>
      <c r="B307" s="638"/>
    </row>
    <row r="308" spans="1:2" s="72" customFormat="1" ht="12.75">
      <c r="A308" s="636"/>
      <c r="B308" s="638"/>
    </row>
    <row r="309" spans="1:2" s="72" customFormat="1" ht="12.75">
      <c r="A309" s="636"/>
      <c r="B309" s="638"/>
    </row>
    <row r="310" spans="1:2" s="72" customFormat="1" ht="12.75">
      <c r="A310" s="636"/>
      <c r="B310" s="638"/>
    </row>
    <row r="311" spans="1:2" s="72" customFormat="1" ht="12.75">
      <c r="A311" s="636"/>
      <c r="B311" s="638"/>
    </row>
    <row r="312" spans="1:2" s="72" customFormat="1" ht="12.75">
      <c r="A312" s="636"/>
      <c r="B312" s="638"/>
    </row>
    <row r="313" spans="1:2" s="72" customFormat="1" ht="12.75">
      <c r="A313" s="636"/>
      <c r="B313" s="638"/>
    </row>
    <row r="314" spans="1:2" s="72" customFormat="1" ht="12.75">
      <c r="A314" s="636"/>
      <c r="B314" s="638"/>
    </row>
    <row r="315" spans="1:2" s="72" customFormat="1" ht="12.75">
      <c r="A315" s="636"/>
      <c r="B315" s="638"/>
    </row>
    <row r="316" spans="1:2" s="72" customFormat="1" ht="12.75">
      <c r="A316" s="636"/>
      <c r="B316" s="638"/>
    </row>
    <row r="317" spans="1:2" s="72" customFormat="1" ht="12.75">
      <c r="A317" s="636"/>
      <c r="B317" s="638"/>
    </row>
    <row r="318" spans="1:2" s="72" customFormat="1" ht="12.75">
      <c r="A318" s="636"/>
      <c r="B318" s="638"/>
    </row>
    <row r="319" spans="1:2" s="72" customFormat="1" ht="12.75">
      <c r="A319" s="636"/>
      <c r="B319" s="638"/>
    </row>
    <row r="320" spans="1:2" s="72" customFormat="1" ht="12.75">
      <c r="A320" s="636"/>
      <c r="B320" s="638"/>
    </row>
    <row r="321" spans="1:2" s="72" customFormat="1" ht="12.75">
      <c r="A321" s="636"/>
      <c r="B321" s="638"/>
    </row>
    <row r="322" spans="1:2" s="72" customFormat="1" ht="12.75">
      <c r="A322" s="636"/>
      <c r="B322" s="638"/>
    </row>
    <row r="323" spans="1:2" s="72" customFormat="1" ht="12.75">
      <c r="A323" s="636"/>
      <c r="B323" s="638"/>
    </row>
    <row r="324" spans="1:2" s="72" customFormat="1" ht="12.75">
      <c r="A324" s="636"/>
      <c r="B324" s="638"/>
    </row>
    <row r="325" spans="1:2" s="72" customFormat="1" ht="12.75">
      <c r="A325" s="636"/>
      <c r="B325" s="638"/>
    </row>
    <row r="326" spans="1:2" s="72" customFormat="1" ht="12.75">
      <c r="A326" s="636"/>
      <c r="B326" s="638"/>
    </row>
    <row r="327" spans="1:2" s="72" customFormat="1" ht="12.75">
      <c r="A327" s="636"/>
      <c r="B327" s="638"/>
    </row>
    <row r="328" spans="1:2" s="72" customFormat="1" ht="12.75">
      <c r="A328" s="636"/>
      <c r="B328" s="638"/>
    </row>
    <row r="329" spans="1:2" s="72" customFormat="1" ht="12.75">
      <c r="A329" s="636"/>
      <c r="B329" s="638"/>
    </row>
    <row r="330" spans="1:2" s="72" customFormat="1" ht="12.75">
      <c r="A330" s="636"/>
      <c r="B330" s="638"/>
    </row>
    <row r="331" spans="1:2" s="72" customFormat="1" ht="12.75">
      <c r="A331" s="636"/>
      <c r="B331" s="638"/>
    </row>
    <row r="332" spans="1:2" s="72" customFormat="1" ht="12.75">
      <c r="A332" s="636"/>
      <c r="B332" s="638"/>
    </row>
    <row r="333" spans="1:2" s="72" customFormat="1" ht="12.75">
      <c r="A333" s="636"/>
      <c r="B333" s="638"/>
    </row>
    <row r="334" spans="1:2" s="72" customFormat="1" ht="12.75">
      <c r="A334" s="636"/>
      <c r="B334" s="638"/>
    </row>
    <row r="335" spans="1:2" s="72" customFormat="1" ht="12.75">
      <c r="A335" s="636"/>
      <c r="B335" s="638"/>
    </row>
    <row r="336" spans="1:2" s="72" customFormat="1" ht="12.75">
      <c r="A336" s="636"/>
      <c r="B336" s="638"/>
    </row>
    <row r="337" spans="1:2" s="72" customFormat="1" ht="12.75">
      <c r="A337" s="636"/>
      <c r="B337" s="638"/>
    </row>
    <row r="338" spans="1:2" s="72" customFormat="1" ht="12.75">
      <c r="A338" s="636"/>
      <c r="B338" s="638"/>
    </row>
    <row r="339" spans="1:2" s="72" customFormat="1" ht="12.75">
      <c r="A339" s="636"/>
      <c r="B339" s="638"/>
    </row>
    <row r="340" spans="1:2" s="72" customFormat="1" ht="12.75">
      <c r="A340" s="636"/>
      <c r="B340" s="638"/>
    </row>
    <row r="341" spans="1:2" s="72" customFormat="1" ht="12.75">
      <c r="A341" s="636"/>
      <c r="B341" s="638"/>
    </row>
    <row r="342" spans="1:2" s="72" customFormat="1" ht="12.75">
      <c r="A342" s="636"/>
      <c r="B342" s="638"/>
    </row>
    <row r="343" spans="1:2" s="72" customFormat="1" ht="12.75">
      <c r="A343" s="636"/>
      <c r="B343" s="638"/>
    </row>
    <row r="344" spans="1:2" s="72" customFormat="1" ht="12.75">
      <c r="A344" s="636"/>
      <c r="B344" s="638"/>
    </row>
    <row r="345" spans="1:2" s="72" customFormat="1" ht="12.75">
      <c r="A345" s="636"/>
      <c r="B345" s="638"/>
    </row>
    <row r="346" spans="1:2" s="72" customFormat="1" ht="12.75">
      <c r="A346" s="636"/>
      <c r="B346" s="638"/>
    </row>
    <row r="347" spans="1:2" s="72" customFormat="1" ht="12.75">
      <c r="A347" s="636"/>
      <c r="B347" s="638"/>
    </row>
    <row r="348" spans="1:2" s="72" customFormat="1" ht="12.75">
      <c r="A348" s="636"/>
      <c r="B348" s="638"/>
    </row>
    <row r="349" spans="1:2" s="72" customFormat="1" ht="12.75">
      <c r="A349" s="636"/>
      <c r="B349" s="638"/>
    </row>
    <row r="350" spans="1:2" s="72" customFormat="1" ht="12.75">
      <c r="A350" s="636"/>
      <c r="B350" s="638"/>
    </row>
    <row r="351" spans="1:2" s="72" customFormat="1" ht="12.75">
      <c r="A351" s="636"/>
      <c r="B351" s="638"/>
    </row>
    <row r="352" spans="1:2" s="72" customFormat="1" ht="12.75">
      <c r="A352" s="636"/>
      <c r="B352" s="638"/>
    </row>
    <row r="353" spans="1:2" s="72" customFormat="1" ht="12.75">
      <c r="A353" s="636"/>
      <c r="B353" s="638"/>
    </row>
    <row r="354" spans="1:2" s="72" customFormat="1" ht="12.75">
      <c r="A354" s="636"/>
      <c r="B354" s="638"/>
    </row>
    <row r="355" spans="1:2" s="72" customFormat="1" ht="12.75">
      <c r="A355" s="636"/>
      <c r="B355" s="638"/>
    </row>
    <row r="356" spans="1:2" s="72" customFormat="1" ht="12.75">
      <c r="A356" s="636"/>
      <c r="B356" s="638"/>
    </row>
    <row r="357" spans="1:2" s="72" customFormat="1" ht="12.75">
      <c r="A357" s="636"/>
      <c r="B357" s="638"/>
    </row>
    <row r="358" spans="1:2" s="72" customFormat="1" ht="12.75">
      <c r="A358" s="636"/>
      <c r="B358" s="638"/>
    </row>
    <row r="359" spans="1:2" s="72" customFormat="1" ht="12.75">
      <c r="A359" s="636"/>
      <c r="B359" s="638"/>
    </row>
    <row r="360" spans="1:2" s="72" customFormat="1" ht="12.75">
      <c r="A360" s="636"/>
      <c r="B360" s="638"/>
    </row>
    <row r="361" spans="1:2" s="72" customFormat="1" ht="12.75">
      <c r="A361" s="636"/>
      <c r="B361" s="638"/>
    </row>
    <row r="362" spans="1:2" s="72" customFormat="1" ht="12.75">
      <c r="A362" s="636"/>
      <c r="B362" s="638"/>
    </row>
    <row r="363" spans="1:2" s="72" customFormat="1" ht="12.75">
      <c r="A363" s="636"/>
      <c r="B363" s="638"/>
    </row>
    <row r="364" spans="1:2" s="72" customFormat="1" ht="12.75">
      <c r="A364" s="636"/>
      <c r="B364" s="638"/>
    </row>
    <row r="365" spans="1:2" s="72" customFormat="1" ht="12.75">
      <c r="A365" s="636"/>
      <c r="B365" s="638"/>
    </row>
    <row r="366" spans="1:2" s="72" customFormat="1" ht="12.75">
      <c r="A366" s="636"/>
      <c r="B366" s="638"/>
    </row>
    <row r="367" spans="1:2" s="72" customFormat="1" ht="12.75">
      <c r="A367" s="636"/>
      <c r="B367" s="638"/>
    </row>
    <row r="368" spans="1:2" s="72" customFormat="1" ht="12.75">
      <c r="A368" s="636"/>
      <c r="B368" s="638"/>
    </row>
    <row r="369" spans="1:2" s="72" customFormat="1" ht="12.75">
      <c r="A369" s="636"/>
      <c r="B369" s="638"/>
    </row>
    <row r="370" spans="1:2" s="72" customFormat="1" ht="12.75">
      <c r="A370" s="636"/>
      <c r="B370" s="638"/>
    </row>
    <row r="371" spans="1:2" s="72" customFormat="1" ht="12.75">
      <c r="A371" s="636"/>
      <c r="B371" s="638"/>
    </row>
    <row r="372" spans="1:2" s="72" customFormat="1" ht="12.75">
      <c r="A372" s="636"/>
      <c r="B372" s="638"/>
    </row>
    <row r="373" spans="1:2" s="72" customFormat="1" ht="12.75">
      <c r="A373" s="636"/>
      <c r="B373" s="638"/>
    </row>
    <row r="374" spans="1:2" s="72" customFormat="1" ht="12.75">
      <c r="A374" s="636"/>
      <c r="B374" s="638"/>
    </row>
    <row r="375" spans="1:2" s="72" customFormat="1" ht="12.75">
      <c r="A375" s="636"/>
      <c r="B375" s="638"/>
    </row>
    <row r="376" spans="1:2" s="72" customFormat="1" ht="12.75">
      <c r="A376" s="636"/>
      <c r="B376" s="638"/>
    </row>
    <row r="377" spans="1:2" s="72" customFormat="1" ht="12.75">
      <c r="A377" s="636"/>
      <c r="B377" s="638"/>
    </row>
    <row r="378" spans="1:2" s="72" customFormat="1" ht="12.75">
      <c r="A378" s="636"/>
      <c r="B378" s="638"/>
    </row>
    <row r="379" spans="1:2" s="72" customFormat="1" ht="12.75">
      <c r="A379" s="636"/>
      <c r="B379" s="638"/>
    </row>
    <row r="380" spans="1:2" s="72" customFormat="1" ht="12.75">
      <c r="A380" s="636"/>
      <c r="B380" s="638"/>
    </row>
    <row r="381" spans="1:2" s="72" customFormat="1" ht="12.75">
      <c r="A381" s="636"/>
      <c r="B381" s="638"/>
    </row>
    <row r="382" spans="1:2" s="72" customFormat="1" ht="12.75">
      <c r="A382" s="636"/>
      <c r="B382" s="638"/>
    </row>
    <row r="383" spans="1:2" s="72" customFormat="1" ht="12.75">
      <c r="A383" s="636"/>
      <c r="B383" s="638"/>
    </row>
    <row r="384" spans="1:2" s="72" customFormat="1" ht="12.75">
      <c r="A384" s="636"/>
      <c r="B384" s="638"/>
    </row>
    <row r="385" spans="1:2" s="72" customFormat="1" ht="12.75">
      <c r="A385" s="636"/>
      <c r="B385" s="638"/>
    </row>
    <row r="386" spans="1:2" s="72" customFormat="1" ht="12.75">
      <c r="A386" s="636"/>
      <c r="B386" s="638"/>
    </row>
    <row r="387" spans="1:2" s="72" customFormat="1" ht="12.75">
      <c r="A387" s="636"/>
      <c r="B387" s="638"/>
    </row>
    <row r="388" spans="1:2" s="72" customFormat="1" ht="12.75">
      <c r="A388" s="636"/>
      <c r="B388" s="638"/>
    </row>
    <row r="389" spans="1:2" s="72" customFormat="1" ht="12.75">
      <c r="A389" s="636"/>
      <c r="B389" s="638"/>
    </row>
    <row r="390" spans="1:2" s="72" customFormat="1" ht="12.75">
      <c r="A390" s="636"/>
      <c r="B390" s="638"/>
    </row>
    <row r="391" spans="1:2" s="72" customFormat="1" ht="12.75">
      <c r="A391" s="636"/>
      <c r="B391" s="638"/>
    </row>
    <row r="392" spans="1:2" s="72" customFormat="1" ht="12.75">
      <c r="A392" s="636"/>
      <c r="B392" s="638"/>
    </row>
    <row r="393" spans="1:2" s="72" customFormat="1" ht="12.75">
      <c r="A393" s="636"/>
      <c r="B393" s="638"/>
    </row>
    <row r="394" spans="1:2" s="72" customFormat="1" ht="12.75">
      <c r="A394" s="636"/>
      <c r="B394" s="638"/>
    </row>
    <row r="395" spans="1:2" s="72" customFormat="1" ht="12.75">
      <c r="A395" s="636"/>
      <c r="B395" s="638"/>
    </row>
    <row r="396" spans="1:2" s="72" customFormat="1" ht="12.75">
      <c r="A396" s="636"/>
      <c r="B396" s="638"/>
    </row>
    <row r="397" spans="1:2" s="72" customFormat="1" ht="12.75">
      <c r="A397" s="636"/>
      <c r="B397" s="638"/>
    </row>
    <row r="398" spans="1:2" s="72" customFormat="1" ht="12.75">
      <c r="A398" s="636"/>
      <c r="B398" s="638"/>
    </row>
    <row r="399" spans="1:2" s="72" customFormat="1" ht="12.75">
      <c r="A399" s="636"/>
      <c r="B399" s="638"/>
    </row>
    <row r="400" spans="1:2" s="72" customFormat="1" ht="12.75">
      <c r="A400" s="636"/>
      <c r="B400" s="638"/>
    </row>
    <row r="401" spans="1:2" s="72" customFormat="1" ht="12.75">
      <c r="A401" s="636"/>
      <c r="B401" s="638"/>
    </row>
    <row r="402" spans="1:2" s="72" customFormat="1" ht="12.75">
      <c r="A402" s="636"/>
      <c r="B402" s="638"/>
    </row>
    <row r="403" spans="1:2" s="72" customFormat="1" ht="12.75">
      <c r="A403" s="636"/>
      <c r="B403" s="638"/>
    </row>
    <row r="404" spans="1:2" s="72" customFormat="1" ht="12.75">
      <c r="A404" s="636"/>
      <c r="B404" s="638"/>
    </row>
    <row r="405" spans="1:2" s="72" customFormat="1" ht="12.75">
      <c r="A405" s="636"/>
      <c r="B405" s="638"/>
    </row>
    <row r="406" spans="1:2" s="72" customFormat="1" ht="12.75">
      <c r="A406" s="636"/>
      <c r="B406" s="638"/>
    </row>
    <row r="407" spans="1:2" s="72" customFormat="1" ht="12.75">
      <c r="A407" s="636"/>
      <c r="B407" s="638"/>
    </row>
    <row r="408" spans="1:2" s="72" customFormat="1" ht="12.75">
      <c r="A408" s="636"/>
      <c r="B408" s="638"/>
    </row>
    <row r="409" spans="1:2" s="72" customFormat="1" ht="12.75">
      <c r="A409" s="636"/>
      <c r="B409" s="638"/>
    </row>
    <row r="410" spans="1:2" s="72" customFormat="1" ht="12.75">
      <c r="A410" s="636"/>
      <c r="B410" s="638"/>
    </row>
    <row r="411" spans="1:2" s="72" customFormat="1" ht="12.75">
      <c r="A411" s="636"/>
      <c r="B411" s="638"/>
    </row>
    <row r="412" spans="1:2" s="72" customFormat="1" ht="12.75">
      <c r="A412" s="636"/>
      <c r="B412" s="638"/>
    </row>
    <row r="413" spans="1:2" s="72" customFormat="1" ht="12.75">
      <c r="A413" s="636"/>
      <c r="B413" s="638"/>
    </row>
    <row r="414" spans="1:2" s="72" customFormat="1" ht="12.75">
      <c r="A414" s="636"/>
      <c r="B414" s="638"/>
    </row>
    <row r="415" spans="1:2" s="72" customFormat="1" ht="12.75">
      <c r="A415" s="636"/>
      <c r="B415" s="638"/>
    </row>
    <row r="416" spans="1:2" s="72" customFormat="1" ht="12.75">
      <c r="A416" s="636"/>
      <c r="B416" s="638"/>
    </row>
    <row r="417" spans="1:2" s="72" customFormat="1" ht="12.75">
      <c r="A417" s="636"/>
      <c r="B417" s="638"/>
    </row>
    <row r="418" spans="1:2" s="72" customFormat="1" ht="12.75">
      <c r="A418" s="636"/>
      <c r="B418" s="638"/>
    </row>
    <row r="419" spans="1:2" s="72" customFormat="1" ht="12.75">
      <c r="A419" s="636"/>
      <c r="B419" s="638"/>
    </row>
    <row r="420" spans="1:2" s="72" customFormat="1" ht="12.75">
      <c r="A420" s="636"/>
      <c r="B420" s="638"/>
    </row>
    <row r="421" spans="1:2" s="72" customFormat="1" ht="12.75">
      <c r="A421" s="636"/>
      <c r="B421" s="638"/>
    </row>
    <row r="422" spans="1:2" s="72" customFormat="1" ht="12.75">
      <c r="A422" s="636"/>
      <c r="B422" s="638"/>
    </row>
    <row r="423" spans="1:2" s="72" customFormat="1" ht="12.75">
      <c r="A423" s="636"/>
      <c r="B423" s="638"/>
    </row>
    <row r="424" spans="1:2" s="72" customFormat="1" ht="12.75">
      <c r="A424" s="636"/>
      <c r="B424" s="638"/>
    </row>
    <row r="425" spans="1:2" s="72" customFormat="1" ht="12.75">
      <c r="A425" s="636"/>
      <c r="B425" s="638"/>
    </row>
    <row r="426" spans="1:2" s="72" customFormat="1" ht="12.75">
      <c r="A426" s="636"/>
      <c r="B426" s="638"/>
    </row>
    <row r="427" spans="1:2" s="72" customFormat="1" ht="12.75">
      <c r="A427" s="636"/>
      <c r="B427" s="638"/>
    </row>
    <row r="428" spans="1:2" s="72" customFormat="1" ht="12.75">
      <c r="A428" s="636"/>
      <c r="B428" s="638"/>
    </row>
    <row r="429" spans="1:2" s="72" customFormat="1" ht="12.75">
      <c r="A429" s="636"/>
      <c r="B429" s="638"/>
    </row>
    <row r="430" spans="1:2" s="72" customFormat="1" ht="12.75">
      <c r="A430" s="636"/>
      <c r="B430" s="638"/>
    </row>
    <row r="431" spans="1:2" s="72" customFormat="1" ht="12.75">
      <c r="A431" s="636"/>
      <c r="B431" s="638"/>
    </row>
    <row r="432" spans="1:2" s="72" customFormat="1" ht="12.75">
      <c r="A432" s="636"/>
      <c r="B432" s="638"/>
    </row>
    <row r="433" spans="1:2" s="72" customFormat="1" ht="12.75">
      <c r="A433" s="636"/>
      <c r="B433" s="638"/>
    </row>
    <row r="434" spans="1:2" s="72" customFormat="1" ht="12.75">
      <c r="A434" s="636"/>
      <c r="B434" s="638"/>
    </row>
    <row r="435" spans="1:2" s="72" customFormat="1" ht="12.75">
      <c r="A435" s="636"/>
      <c r="B435" s="638"/>
    </row>
    <row r="436" spans="1:2" s="72" customFormat="1" ht="12.75">
      <c r="A436" s="636"/>
      <c r="B436" s="638"/>
    </row>
    <row r="437" spans="1:2" s="72" customFormat="1" ht="12.75">
      <c r="A437" s="636"/>
      <c r="B437" s="638"/>
    </row>
    <row r="438" spans="1:2" s="72" customFormat="1" ht="12.75">
      <c r="A438" s="636"/>
      <c r="B438" s="638"/>
    </row>
    <row r="439" spans="1:2" s="72" customFormat="1" ht="12.75">
      <c r="A439" s="636"/>
      <c r="B439" s="638"/>
    </row>
    <row r="440" spans="1:2" s="72" customFormat="1" ht="12.75">
      <c r="A440" s="636"/>
      <c r="B440" s="638"/>
    </row>
    <row r="441" spans="1:2" s="72" customFormat="1" ht="12.75">
      <c r="A441" s="636"/>
      <c r="B441" s="638"/>
    </row>
    <row r="442" spans="1:2" s="72" customFormat="1" ht="12.75">
      <c r="A442" s="636"/>
      <c r="B442" s="638"/>
    </row>
    <row r="443" spans="1:2" s="72" customFormat="1" ht="12.75">
      <c r="A443" s="636"/>
      <c r="B443" s="638"/>
    </row>
    <row r="444" spans="1:2" s="72" customFormat="1" ht="12.75">
      <c r="A444" s="636"/>
      <c r="B444" s="638"/>
    </row>
    <row r="445" spans="1:2" s="72" customFormat="1" ht="12.75">
      <c r="A445" s="636"/>
      <c r="B445" s="638"/>
    </row>
    <row r="446" spans="1:2" s="72" customFormat="1" ht="12.75">
      <c r="A446" s="636"/>
      <c r="B446" s="638"/>
    </row>
    <row r="447" spans="1:2" s="72" customFormat="1" ht="12.75">
      <c r="A447" s="636"/>
      <c r="B447" s="638"/>
    </row>
    <row r="448" spans="1:2" s="72" customFormat="1" ht="12.75">
      <c r="A448" s="636"/>
      <c r="B448" s="638"/>
    </row>
    <row r="449" spans="1:2" s="72" customFormat="1" ht="12.75">
      <c r="A449" s="636"/>
      <c r="B449" s="638"/>
    </row>
    <row r="450" spans="1:2" s="72" customFormat="1" ht="12.75">
      <c r="A450" s="636"/>
      <c r="B450" s="638"/>
    </row>
    <row r="451" spans="1:2" s="72" customFormat="1" ht="12.75">
      <c r="A451" s="636"/>
      <c r="B451" s="638"/>
    </row>
    <row r="452" spans="1:2" s="72" customFormat="1" ht="12.75">
      <c r="A452" s="636"/>
      <c r="B452" s="638"/>
    </row>
    <row r="453" spans="1:2" s="72" customFormat="1" ht="12.75">
      <c r="A453" s="636"/>
      <c r="B453" s="638"/>
    </row>
    <row r="454" spans="1:2" s="72" customFormat="1" ht="12.75">
      <c r="A454" s="636"/>
      <c r="B454" s="638"/>
    </row>
    <row r="455" spans="1:2" s="72" customFormat="1" ht="12.75">
      <c r="A455" s="636"/>
      <c r="B455" s="638"/>
    </row>
    <row r="456" spans="1:2" s="72" customFormat="1" ht="12.75">
      <c r="A456" s="636"/>
      <c r="B456" s="638"/>
    </row>
    <row r="457" spans="1:2" s="72" customFormat="1" ht="12.75">
      <c r="A457" s="636"/>
      <c r="B457" s="638"/>
    </row>
    <row r="458" spans="1:2" s="72" customFormat="1" ht="12.75">
      <c r="A458" s="636"/>
      <c r="B458" s="638"/>
    </row>
    <row r="459" spans="1:2" s="72" customFormat="1" ht="12.75">
      <c r="A459" s="636"/>
      <c r="B459" s="638"/>
    </row>
    <row r="460" spans="1:2" s="72" customFormat="1" ht="12.75">
      <c r="A460" s="636"/>
      <c r="B460" s="638"/>
    </row>
    <row r="461" spans="1:2" s="72" customFormat="1" ht="12.75">
      <c r="A461" s="636"/>
      <c r="B461" s="638"/>
    </row>
    <row r="462" spans="1:2" s="72" customFormat="1" ht="12.75">
      <c r="A462" s="636"/>
      <c r="B462" s="638"/>
    </row>
    <row r="463" spans="1:2" s="72" customFormat="1" ht="12.75">
      <c r="A463" s="636"/>
      <c r="B463" s="638"/>
    </row>
    <row r="464" spans="1:2" s="72" customFormat="1" ht="12.75">
      <c r="A464" s="636"/>
      <c r="B464" s="638"/>
    </row>
    <row r="465" spans="1:2" s="72" customFormat="1" ht="12.75">
      <c r="A465" s="636"/>
      <c r="B465" s="638"/>
    </row>
    <row r="466" spans="1:2" s="72" customFormat="1" ht="12.75">
      <c r="A466" s="636"/>
      <c r="B466" s="638"/>
    </row>
    <row r="467" spans="1:2" s="72" customFormat="1" ht="12.75">
      <c r="A467" s="636"/>
      <c r="B467" s="638"/>
    </row>
    <row r="468" spans="1:2" s="72" customFormat="1" ht="12.75">
      <c r="A468" s="636"/>
      <c r="B468" s="638"/>
    </row>
    <row r="469" spans="1:2" s="72" customFormat="1" ht="12.75">
      <c r="A469" s="636"/>
      <c r="B469" s="638"/>
    </row>
    <row r="470" spans="1:2" s="72" customFormat="1" ht="12.75">
      <c r="A470" s="636"/>
      <c r="B470" s="638"/>
    </row>
    <row r="471" spans="1:2" s="72" customFormat="1" ht="12.75">
      <c r="A471" s="636"/>
      <c r="B471" s="638"/>
    </row>
    <row r="472" spans="1:2" s="72" customFormat="1" ht="12.75">
      <c r="A472" s="636"/>
      <c r="B472" s="638"/>
    </row>
    <row r="473" spans="1:2" s="72" customFormat="1" ht="12.75">
      <c r="A473" s="636"/>
      <c r="B473" s="638"/>
    </row>
    <row r="474" spans="1:2" s="72" customFormat="1" ht="12.75">
      <c r="A474" s="636"/>
      <c r="B474" s="638"/>
    </row>
    <row r="475" spans="1:2" s="72" customFormat="1" ht="12.75">
      <c r="A475" s="636"/>
      <c r="B475" s="638"/>
    </row>
    <row r="476" spans="1:2" s="72" customFormat="1" ht="12.75">
      <c r="A476" s="636"/>
      <c r="B476" s="638"/>
    </row>
    <row r="477" spans="1:2" s="72" customFormat="1" ht="12.75">
      <c r="A477" s="636"/>
      <c r="B477" s="638"/>
    </row>
    <row r="478" spans="1:2" s="72" customFormat="1" ht="12.75">
      <c r="A478" s="636"/>
      <c r="B478" s="638"/>
    </row>
    <row r="479" spans="1:2" s="72" customFormat="1" ht="12.75">
      <c r="A479" s="636"/>
      <c r="B479" s="638"/>
    </row>
    <row r="480" spans="1:2" s="72" customFormat="1" ht="12.75">
      <c r="A480" s="636"/>
      <c r="B480" s="638"/>
    </row>
    <row r="481" spans="1:2" s="72" customFormat="1" ht="12.75">
      <c r="A481" s="636"/>
      <c r="B481" s="638"/>
    </row>
    <row r="482" spans="1:2" s="72" customFormat="1" ht="12.75">
      <c r="A482" s="636"/>
      <c r="B482" s="638"/>
    </row>
    <row r="483" spans="1:2" s="72" customFormat="1" ht="12.75">
      <c r="A483" s="636"/>
      <c r="B483" s="638"/>
    </row>
    <row r="484" spans="1:2" s="72" customFormat="1" ht="12.75">
      <c r="A484" s="636"/>
      <c r="B484" s="638"/>
    </row>
    <row r="485" spans="1:2" s="72" customFormat="1" ht="12.75">
      <c r="A485" s="636"/>
      <c r="B485" s="638"/>
    </row>
    <row r="486" spans="1:2" s="72" customFormat="1" ht="12.75">
      <c r="A486" s="636"/>
      <c r="B486" s="638"/>
    </row>
    <row r="487" spans="1:2" s="72" customFormat="1" ht="12.75">
      <c r="A487" s="636"/>
      <c r="B487" s="638"/>
    </row>
    <row r="488" spans="1:2" s="72" customFormat="1" ht="12.75">
      <c r="A488" s="636"/>
      <c r="B488" s="638"/>
    </row>
    <row r="489" spans="1:2" s="72" customFormat="1" ht="12.75">
      <c r="A489" s="636"/>
      <c r="B489" s="638"/>
    </row>
    <row r="490" spans="1:2" s="72" customFormat="1" ht="12.75">
      <c r="A490" s="636"/>
      <c r="B490" s="638"/>
    </row>
    <row r="491" spans="1:2" s="72" customFormat="1" ht="12.75">
      <c r="A491" s="636"/>
      <c r="B491" s="638"/>
    </row>
    <row r="492" spans="1:2" s="72" customFormat="1" ht="12.75">
      <c r="A492" s="636"/>
      <c r="B492" s="638"/>
    </row>
    <row r="493" spans="1:2" s="72" customFormat="1" ht="12.75">
      <c r="A493" s="636"/>
      <c r="B493" s="638"/>
    </row>
    <row r="494" spans="1:2" s="72" customFormat="1" ht="12.75">
      <c r="A494" s="636"/>
      <c r="B494" s="638"/>
    </row>
    <row r="495" spans="1:2" s="72" customFormat="1" ht="12.75">
      <c r="A495" s="636"/>
      <c r="B495" s="638"/>
    </row>
    <row r="496" spans="1:2" s="72" customFormat="1" ht="12.75">
      <c r="A496" s="636"/>
      <c r="B496" s="638"/>
    </row>
    <row r="497" spans="1:2" s="72" customFormat="1" ht="12.75">
      <c r="A497" s="636"/>
      <c r="B497" s="638"/>
    </row>
    <row r="498" spans="1:2" s="72" customFormat="1" ht="12.75">
      <c r="A498" s="636"/>
      <c r="B498" s="638"/>
    </row>
    <row r="499" spans="1:2" s="72" customFormat="1" ht="12.75">
      <c r="A499" s="636"/>
      <c r="B499" s="638"/>
    </row>
    <row r="500" spans="1:2" s="72" customFormat="1" ht="12.75">
      <c r="A500" s="636"/>
      <c r="B500" s="638"/>
    </row>
    <row r="501" spans="1:2" s="72" customFormat="1" ht="12.75">
      <c r="A501" s="636"/>
      <c r="B501" s="638"/>
    </row>
    <row r="502" spans="1:2" s="72" customFormat="1" ht="12.75">
      <c r="A502" s="636"/>
      <c r="B502" s="638"/>
    </row>
    <row r="503" spans="1:2" s="72" customFormat="1" ht="12.75">
      <c r="A503" s="636"/>
      <c r="B503" s="638"/>
    </row>
    <row r="504" spans="1:2" s="72" customFormat="1" ht="12.75">
      <c r="A504" s="636"/>
      <c r="B504" s="638"/>
    </row>
    <row r="505" spans="1:2" s="72" customFormat="1" ht="12.75">
      <c r="A505" s="636"/>
      <c r="B505" s="638"/>
    </row>
    <row r="506" spans="1:2" s="72" customFormat="1" ht="12.75">
      <c r="A506" s="636"/>
      <c r="B506" s="638"/>
    </row>
    <row r="507" spans="1:2" s="72" customFormat="1" ht="12.75">
      <c r="A507" s="636"/>
      <c r="B507" s="638"/>
    </row>
    <row r="508" spans="1:2" s="72" customFormat="1" ht="12.75">
      <c r="A508" s="636"/>
      <c r="B508" s="638"/>
    </row>
    <row r="509" spans="1:2" s="72" customFormat="1" ht="12.75">
      <c r="A509" s="636"/>
      <c r="B509" s="638"/>
    </row>
    <row r="510" spans="1:2" s="72" customFormat="1" ht="12.75">
      <c r="A510" s="636"/>
      <c r="B510" s="638"/>
    </row>
    <row r="511" spans="1:2" s="72" customFormat="1" ht="12.75">
      <c r="A511" s="636"/>
      <c r="B511" s="638"/>
    </row>
    <row r="512" spans="1:2" s="72" customFormat="1" ht="12.75">
      <c r="A512" s="636"/>
      <c r="B512" s="638"/>
    </row>
    <row r="513" spans="1:2" s="72" customFormat="1" ht="12.75">
      <c r="A513" s="636"/>
      <c r="B513" s="638"/>
    </row>
    <row r="514" spans="1:2" s="72" customFormat="1" ht="12.75">
      <c r="A514" s="636"/>
      <c r="B514" s="638"/>
    </row>
    <row r="515" spans="1:2" s="72" customFormat="1" ht="12.75">
      <c r="A515" s="636"/>
      <c r="B515" s="638"/>
    </row>
    <row r="516" spans="1:2" s="72" customFormat="1" ht="12.75">
      <c r="A516" s="636"/>
      <c r="B516" s="638"/>
    </row>
    <row r="517" spans="1:2" s="72" customFormat="1" ht="12.75">
      <c r="A517" s="636"/>
      <c r="B517" s="638"/>
    </row>
    <row r="518" spans="1:2" s="72" customFormat="1" ht="12.75">
      <c r="A518" s="636"/>
      <c r="B518" s="638"/>
    </row>
    <row r="519" spans="1:2" s="72" customFormat="1" ht="12.75">
      <c r="A519" s="636"/>
      <c r="B519" s="638"/>
    </row>
    <row r="520" spans="1:2" s="72" customFormat="1" ht="12.75">
      <c r="A520" s="636"/>
      <c r="B520" s="638"/>
    </row>
    <row r="521" spans="1:2" s="72" customFormat="1" ht="12.75">
      <c r="A521" s="636"/>
      <c r="B521" s="638"/>
    </row>
    <row r="522" spans="1:2" s="72" customFormat="1" ht="12.75">
      <c r="A522" s="636"/>
      <c r="B522" s="638"/>
    </row>
    <row r="523" spans="1:2" s="72" customFormat="1" ht="12.75">
      <c r="A523" s="636"/>
      <c r="B523" s="638"/>
    </row>
    <row r="524" spans="1:2" s="72" customFormat="1" ht="12.75">
      <c r="A524" s="636"/>
      <c r="B524" s="638"/>
    </row>
    <row r="525" spans="1:2" s="72" customFormat="1" ht="12.75">
      <c r="A525" s="636"/>
      <c r="B525" s="638"/>
    </row>
    <row r="526" spans="1:2" s="72" customFormat="1" ht="12.75">
      <c r="A526" s="636"/>
      <c r="B526" s="638"/>
    </row>
    <row r="527" spans="1:2" s="72" customFormat="1" ht="12.75">
      <c r="A527" s="636"/>
      <c r="B527" s="638"/>
    </row>
    <row r="528" spans="1:2" s="72" customFormat="1" ht="12.75">
      <c r="A528" s="636"/>
      <c r="B528" s="638"/>
    </row>
    <row r="529" spans="1:2" s="72" customFormat="1" ht="12.75">
      <c r="A529" s="636"/>
      <c r="B529" s="638"/>
    </row>
    <row r="530" spans="1:2" s="72" customFormat="1" ht="12.75">
      <c r="A530" s="636"/>
      <c r="B530" s="638"/>
    </row>
    <row r="531" spans="1:2" s="72" customFormat="1" ht="12.75">
      <c r="A531" s="636"/>
      <c r="B531" s="638"/>
    </row>
    <row r="532" spans="1:2" s="72" customFormat="1" ht="12.75">
      <c r="A532" s="636"/>
      <c r="B532" s="638"/>
    </row>
    <row r="533" spans="1:2" s="72" customFormat="1" ht="12.75">
      <c r="A533" s="636"/>
      <c r="B533" s="638"/>
    </row>
    <row r="534" spans="1:2" s="72" customFormat="1" ht="12.75">
      <c r="A534" s="636"/>
      <c r="B534" s="638"/>
    </row>
    <row r="535" spans="1:2" s="72" customFormat="1" ht="12.75">
      <c r="A535" s="636"/>
      <c r="B535" s="638"/>
    </row>
    <row r="536" spans="1:2" s="72" customFormat="1" ht="12.75">
      <c r="A536" s="636"/>
      <c r="B536" s="638"/>
    </row>
    <row r="537" spans="1:2" s="72" customFormat="1" ht="12.75">
      <c r="A537" s="636"/>
      <c r="B537" s="638"/>
    </row>
    <row r="538" spans="1:2" s="72" customFormat="1" ht="12.75">
      <c r="A538" s="636"/>
      <c r="B538" s="638"/>
    </row>
    <row r="539" spans="1:2" s="72" customFormat="1" ht="12.75">
      <c r="A539" s="636"/>
      <c r="B539" s="638"/>
    </row>
    <row r="540" spans="1:2" s="72" customFormat="1" ht="12.75">
      <c r="A540" s="636"/>
      <c r="B540" s="638"/>
    </row>
    <row r="541" spans="1:2" s="72" customFormat="1" ht="12.75">
      <c r="A541" s="636"/>
      <c r="B541" s="638"/>
    </row>
    <row r="542" spans="1:2" s="72" customFormat="1" ht="12.75">
      <c r="A542" s="636"/>
      <c r="B542" s="638"/>
    </row>
    <row r="543" spans="1:2" s="72" customFormat="1" ht="12.75">
      <c r="A543" s="636"/>
      <c r="B543" s="638"/>
    </row>
    <row r="544" spans="1:2" s="72" customFormat="1" ht="12.75">
      <c r="A544" s="636"/>
      <c r="B544" s="638"/>
    </row>
    <row r="545" spans="1:2" s="72" customFormat="1" ht="12.75">
      <c r="A545" s="636"/>
      <c r="B545" s="638"/>
    </row>
    <row r="546" spans="1:2" s="72" customFormat="1" ht="12.75">
      <c r="A546" s="636"/>
      <c r="B546" s="638"/>
    </row>
    <row r="547" spans="1:2" s="72" customFormat="1" ht="12.75">
      <c r="A547" s="636"/>
      <c r="B547" s="638"/>
    </row>
    <row r="548" spans="1:2" s="72" customFormat="1" ht="12.75">
      <c r="A548" s="636"/>
      <c r="B548" s="638"/>
    </row>
    <row r="549" spans="1:2" s="72" customFormat="1" ht="12.75">
      <c r="A549" s="636"/>
      <c r="B549" s="638"/>
    </row>
    <row r="550" spans="1:2" s="72" customFormat="1" ht="12.75">
      <c r="A550" s="636"/>
      <c r="B550" s="638"/>
    </row>
    <row r="551" spans="1:2" s="72" customFormat="1" ht="12.75">
      <c r="A551" s="636"/>
      <c r="B551" s="638"/>
    </row>
    <row r="552" spans="1:2" s="72" customFormat="1" ht="12.75">
      <c r="A552" s="636"/>
      <c r="B552" s="638"/>
    </row>
    <row r="553" spans="1:2" s="72" customFormat="1" ht="12.75">
      <c r="A553" s="636"/>
      <c r="B553" s="638"/>
    </row>
    <row r="554" spans="1:2" s="72" customFormat="1" ht="12.75">
      <c r="A554" s="636"/>
      <c r="B554" s="638"/>
    </row>
    <row r="555" spans="1:2" s="72" customFormat="1" ht="12.75">
      <c r="A555" s="636"/>
      <c r="B555" s="638"/>
    </row>
    <row r="556" spans="1:2" s="72" customFormat="1" ht="12.75">
      <c r="A556" s="636"/>
      <c r="B556" s="638"/>
    </row>
    <row r="557" spans="1:2" s="72" customFormat="1" ht="12.75">
      <c r="A557" s="636"/>
      <c r="B557" s="638"/>
    </row>
    <row r="558" spans="1:2" s="72" customFormat="1" ht="12.75">
      <c r="A558" s="636"/>
      <c r="B558" s="638"/>
    </row>
    <row r="559" spans="1:2" s="72" customFormat="1" ht="12.75">
      <c r="A559" s="636"/>
      <c r="B559" s="638"/>
    </row>
    <row r="560" spans="1:2" s="72" customFormat="1" ht="12.75">
      <c r="A560" s="636"/>
      <c r="B560" s="638"/>
    </row>
    <row r="561" spans="1:2" s="72" customFormat="1" ht="12.75">
      <c r="A561" s="636"/>
      <c r="B561" s="638"/>
    </row>
    <row r="562" spans="1:2" s="72" customFormat="1" ht="12.75">
      <c r="A562" s="636"/>
      <c r="B562" s="638"/>
    </row>
    <row r="563" spans="1:2" s="72" customFormat="1" ht="12.75">
      <c r="A563" s="636"/>
      <c r="B563" s="638"/>
    </row>
    <row r="564" spans="1:2" s="72" customFormat="1" ht="12.75">
      <c r="A564" s="636"/>
      <c r="B564" s="638"/>
    </row>
    <row r="565" spans="1:2" s="72" customFormat="1" ht="12.75">
      <c r="A565" s="636"/>
      <c r="B565" s="638"/>
    </row>
    <row r="566" spans="1:2" s="72" customFormat="1" ht="12.75">
      <c r="A566" s="636"/>
      <c r="B566" s="638"/>
    </row>
    <row r="567" spans="1:2" s="72" customFormat="1" ht="12.75">
      <c r="A567" s="636"/>
      <c r="B567" s="638"/>
    </row>
    <row r="568" spans="1:2" s="72" customFormat="1" ht="12.75">
      <c r="A568" s="636"/>
      <c r="B568" s="638"/>
    </row>
    <row r="569" spans="1:2" s="72" customFormat="1" ht="12.75">
      <c r="A569" s="636"/>
      <c r="B569" s="638"/>
    </row>
    <row r="570" spans="1:2" s="72" customFormat="1" ht="12.75">
      <c r="A570" s="636"/>
      <c r="B570" s="638"/>
    </row>
    <row r="571" spans="1:2" s="72" customFormat="1" ht="12.75">
      <c r="A571" s="636"/>
      <c r="B571" s="638"/>
    </row>
    <row r="572" spans="1:2" s="72" customFormat="1" ht="12.75">
      <c r="A572" s="636"/>
      <c r="B572" s="638"/>
    </row>
    <row r="573" spans="1:2" s="72" customFormat="1" ht="12.75">
      <c r="A573" s="636"/>
      <c r="B573" s="638"/>
    </row>
    <row r="574" spans="1:2" s="72" customFormat="1" ht="12.75">
      <c r="A574" s="636"/>
      <c r="B574" s="638"/>
    </row>
    <row r="575" spans="1:2" s="72" customFormat="1" ht="12.75">
      <c r="A575" s="636"/>
      <c r="B575" s="638"/>
    </row>
    <row r="576" spans="1:2" s="72" customFormat="1" ht="12.75">
      <c r="A576" s="636"/>
      <c r="B576" s="638"/>
    </row>
    <row r="577" spans="1:2" s="72" customFormat="1" ht="12.75">
      <c r="A577" s="636"/>
      <c r="B577" s="638"/>
    </row>
    <row r="578" spans="1:2" s="72" customFormat="1" ht="12.75">
      <c r="A578" s="636"/>
      <c r="B578" s="638"/>
    </row>
    <row r="579" spans="1:2" s="72" customFormat="1" ht="12.75">
      <c r="A579" s="636"/>
      <c r="B579" s="638"/>
    </row>
    <row r="580" spans="1:2" s="72" customFormat="1" ht="12.75">
      <c r="A580" s="636"/>
      <c r="B580" s="638"/>
    </row>
    <row r="581" spans="1:2" s="72" customFormat="1" ht="12.75">
      <c r="A581" s="636"/>
      <c r="B581" s="638"/>
    </row>
    <row r="582" spans="1:2" s="72" customFormat="1" ht="12.75">
      <c r="A582" s="636"/>
      <c r="B582" s="638"/>
    </row>
    <row r="583" spans="1:2" s="72" customFormat="1" ht="12.75">
      <c r="A583" s="636"/>
      <c r="B583" s="638"/>
    </row>
    <row r="584" spans="1:2" s="72" customFormat="1" ht="12.75">
      <c r="A584" s="636"/>
      <c r="B584" s="638"/>
    </row>
    <row r="585" spans="1:2" s="72" customFormat="1" ht="12.75">
      <c r="A585" s="636"/>
      <c r="B585" s="638"/>
    </row>
    <row r="586" spans="1:2" s="72" customFormat="1" ht="12.75">
      <c r="A586" s="636"/>
      <c r="B586" s="638"/>
    </row>
    <row r="587" spans="1:2" s="72" customFormat="1" ht="12.75">
      <c r="A587" s="636"/>
      <c r="B587" s="638"/>
    </row>
    <row r="588" spans="1:2" s="72" customFormat="1" ht="12.75">
      <c r="A588" s="636"/>
      <c r="B588" s="638"/>
    </row>
    <row r="589" spans="1:2" s="72" customFormat="1" ht="12.75">
      <c r="A589" s="636"/>
      <c r="B589" s="638"/>
    </row>
    <row r="590" spans="1:2" s="72" customFormat="1" ht="12.75">
      <c r="A590" s="636"/>
      <c r="B590" s="638"/>
    </row>
    <row r="591" spans="1:2" s="72" customFormat="1" ht="12.75">
      <c r="A591" s="636"/>
      <c r="B591" s="638"/>
    </row>
    <row r="592" spans="1:2" s="72" customFormat="1" ht="12.75">
      <c r="A592" s="636"/>
      <c r="B592" s="638"/>
    </row>
    <row r="593" spans="1:2" s="72" customFormat="1" ht="12.75">
      <c r="A593" s="636"/>
      <c r="B593" s="638"/>
    </row>
    <row r="594" spans="1:2" s="72" customFormat="1" ht="12.75">
      <c r="A594" s="636"/>
      <c r="B594" s="638"/>
    </row>
    <row r="595" spans="1:2" s="72" customFormat="1" ht="12.75">
      <c r="A595" s="636"/>
      <c r="B595" s="638"/>
    </row>
    <row r="596" spans="1:2" s="72" customFormat="1" ht="12.75">
      <c r="A596" s="636"/>
      <c r="B596" s="638"/>
    </row>
    <row r="597" spans="1:2" s="72" customFormat="1" ht="12.75">
      <c r="A597" s="636"/>
      <c r="B597" s="638"/>
    </row>
    <row r="598" spans="1:2" s="72" customFormat="1" ht="12.75">
      <c r="A598" s="636"/>
      <c r="B598" s="638"/>
    </row>
    <row r="599" spans="1:2" s="72" customFormat="1" ht="12.75">
      <c r="A599" s="636"/>
      <c r="B599" s="638"/>
    </row>
    <row r="600" spans="1:2" s="72" customFormat="1" ht="12.75">
      <c r="A600" s="636"/>
      <c r="B600" s="638"/>
    </row>
    <row r="601" spans="1:2" s="72" customFormat="1" ht="12.75">
      <c r="A601" s="636"/>
      <c r="B601" s="638"/>
    </row>
    <row r="602" spans="1:2" s="72" customFormat="1" ht="12.75">
      <c r="A602" s="636"/>
      <c r="B602" s="638"/>
    </row>
    <row r="603" spans="1:2" s="72" customFormat="1" ht="12.75">
      <c r="A603" s="636"/>
      <c r="B603" s="638"/>
    </row>
    <row r="604" spans="1:2" s="72" customFormat="1" ht="12.75">
      <c r="A604" s="636"/>
      <c r="B604" s="638"/>
    </row>
    <row r="605" spans="1:2" s="72" customFormat="1" ht="12.75">
      <c r="A605" s="636"/>
      <c r="B605" s="638"/>
    </row>
    <row r="606" spans="1:2" s="72" customFormat="1" ht="12.75">
      <c r="A606" s="636"/>
      <c r="B606" s="638"/>
    </row>
    <row r="607" spans="1:2" s="72" customFormat="1" ht="12.75">
      <c r="A607" s="636"/>
      <c r="B607" s="638"/>
    </row>
    <row r="608" spans="1:2" s="72" customFormat="1" ht="12.75">
      <c r="A608" s="636"/>
      <c r="B608" s="638"/>
    </row>
    <row r="609" spans="1:2" s="72" customFormat="1" ht="12.75">
      <c r="A609" s="636"/>
      <c r="B609" s="638"/>
    </row>
    <row r="610" spans="1:2" s="72" customFormat="1" ht="12.75">
      <c r="A610" s="636"/>
      <c r="B610" s="638"/>
    </row>
    <row r="611" spans="1:2" s="72" customFormat="1" ht="12.75">
      <c r="A611" s="636"/>
      <c r="B611" s="638"/>
    </row>
    <row r="612" spans="1:2" s="72" customFormat="1" ht="12.75">
      <c r="A612" s="636"/>
      <c r="B612" s="638"/>
    </row>
    <row r="613" spans="1:2" s="72" customFormat="1" ht="12.75">
      <c r="A613" s="636"/>
      <c r="B613" s="638"/>
    </row>
    <row r="614" spans="1:2" s="72" customFormat="1" ht="12.75">
      <c r="A614" s="636"/>
      <c r="B614" s="638"/>
    </row>
    <row r="615" spans="1:2" s="72" customFormat="1" ht="12.75">
      <c r="A615" s="636"/>
      <c r="B615" s="638"/>
    </row>
    <row r="616" spans="1:2" s="72" customFormat="1" ht="12.75">
      <c r="A616" s="636"/>
      <c r="B616" s="638"/>
    </row>
    <row r="617" spans="1:2" s="72" customFormat="1" ht="12.75">
      <c r="A617" s="636"/>
      <c r="B617" s="638"/>
    </row>
    <row r="618" spans="1:2" s="72" customFormat="1" ht="12.75">
      <c r="A618" s="636"/>
      <c r="B618" s="638"/>
    </row>
    <row r="619" spans="1:2" s="72" customFormat="1" ht="12.75">
      <c r="A619" s="636"/>
      <c r="B619" s="638"/>
    </row>
    <row r="620" spans="1:2" s="72" customFormat="1" ht="12.75">
      <c r="A620" s="636"/>
      <c r="B620" s="638"/>
    </row>
    <row r="621" spans="1:2" s="72" customFormat="1" ht="12.75">
      <c r="A621" s="636"/>
      <c r="B621" s="638"/>
    </row>
    <row r="622" spans="1:2" s="72" customFormat="1" ht="12.75">
      <c r="A622" s="636"/>
      <c r="B622" s="638"/>
    </row>
    <row r="623" spans="1:2" s="72" customFormat="1" ht="12.75">
      <c r="A623" s="636"/>
      <c r="B623" s="638"/>
    </row>
    <row r="624" spans="1:2" s="72" customFormat="1" ht="12.75">
      <c r="A624" s="636"/>
      <c r="B624" s="638"/>
    </row>
    <row r="625" spans="1:2" s="72" customFormat="1" ht="12.75">
      <c r="A625" s="636"/>
      <c r="B625" s="638"/>
    </row>
    <row r="626" spans="1:2" s="72" customFormat="1" ht="12.75">
      <c r="A626" s="636"/>
      <c r="B626" s="638"/>
    </row>
    <row r="627" spans="1:2" s="72" customFormat="1" ht="12.75">
      <c r="A627" s="636"/>
      <c r="B627" s="638"/>
    </row>
    <row r="628" spans="1:2" s="72" customFormat="1" ht="12.75">
      <c r="A628" s="636"/>
      <c r="B628" s="638"/>
    </row>
    <row r="629" spans="1:2" s="72" customFormat="1" ht="12.75">
      <c r="A629" s="636"/>
      <c r="B629" s="638"/>
    </row>
    <row r="630" spans="1:2" s="72" customFormat="1" ht="12.75">
      <c r="A630" s="636"/>
      <c r="B630" s="638"/>
    </row>
    <row r="631" spans="1:2" s="72" customFormat="1" ht="12.75">
      <c r="A631" s="636"/>
      <c r="B631" s="638"/>
    </row>
    <row r="632" spans="1:2" s="72" customFormat="1" ht="12.75">
      <c r="A632" s="636"/>
      <c r="B632" s="638"/>
    </row>
    <row r="633" spans="1:2" s="72" customFormat="1" ht="12.75">
      <c r="A633" s="636"/>
      <c r="B633" s="638"/>
    </row>
    <row r="634" spans="1:2" s="72" customFormat="1" ht="12.75">
      <c r="A634" s="636"/>
      <c r="B634" s="638"/>
    </row>
    <row r="635" spans="1:2" s="72" customFormat="1" ht="12.75">
      <c r="A635" s="636"/>
      <c r="B635" s="638"/>
    </row>
    <row r="636" spans="1:2" s="72" customFormat="1" ht="12.75">
      <c r="A636" s="636"/>
      <c r="B636" s="638"/>
    </row>
    <row r="637" spans="1:2" s="72" customFormat="1" ht="12.75">
      <c r="A637" s="636"/>
      <c r="B637" s="638"/>
    </row>
    <row r="638" spans="1:2" s="72" customFormat="1" ht="12.75">
      <c r="A638" s="636"/>
      <c r="B638" s="638"/>
    </row>
    <row r="639" spans="1:2" s="72" customFormat="1" ht="12.75">
      <c r="A639" s="636"/>
      <c r="B639" s="638"/>
    </row>
    <row r="640" spans="1:2" s="72" customFormat="1" ht="12.75">
      <c r="A640" s="636"/>
      <c r="B640" s="638"/>
    </row>
    <row r="641" spans="1:2" s="72" customFormat="1" ht="12.75">
      <c r="A641" s="636"/>
      <c r="B641" s="638"/>
    </row>
    <row r="642" spans="1:2" s="72" customFormat="1" ht="12.75">
      <c r="A642" s="636"/>
      <c r="B642" s="638"/>
    </row>
    <row r="643" spans="1:2" s="72" customFormat="1" ht="12.75">
      <c r="A643" s="636"/>
      <c r="B643" s="638"/>
    </row>
    <row r="644" spans="1:2" s="72" customFormat="1" ht="12.75">
      <c r="A644" s="636"/>
      <c r="B644" s="638"/>
    </row>
    <row r="645" spans="1:2" s="72" customFormat="1" ht="12.75">
      <c r="A645" s="636"/>
      <c r="B645" s="638"/>
    </row>
    <row r="646" spans="1:2" s="72" customFormat="1" ht="12.75">
      <c r="A646" s="636"/>
      <c r="B646" s="638"/>
    </row>
    <row r="647" spans="1:2" s="72" customFormat="1" ht="12.75">
      <c r="A647" s="636"/>
      <c r="B647" s="638"/>
    </row>
    <row r="648" spans="1:2" s="72" customFormat="1" ht="12.75">
      <c r="A648" s="636"/>
      <c r="B648" s="638"/>
    </row>
    <row r="649" spans="1:2" s="72" customFormat="1" ht="12.75">
      <c r="A649" s="636"/>
      <c r="B649" s="638"/>
    </row>
    <row r="650" spans="1:2" s="72" customFormat="1" ht="12.75">
      <c r="A650" s="636"/>
      <c r="B650" s="638"/>
    </row>
    <row r="651" spans="1:2" s="72" customFormat="1" ht="12.75">
      <c r="A651" s="636"/>
      <c r="B651" s="638"/>
    </row>
    <row r="652" spans="1:2" s="72" customFormat="1" ht="12.75">
      <c r="A652" s="636"/>
      <c r="B652" s="638"/>
    </row>
    <row r="653" spans="1:2" s="72" customFormat="1" ht="12.75">
      <c r="A653" s="636"/>
      <c r="B653" s="638"/>
    </row>
    <row r="654" spans="1:2" s="72" customFormat="1" ht="12.75">
      <c r="A654" s="636"/>
      <c r="B654" s="638"/>
    </row>
    <row r="655" spans="1:2" s="72" customFormat="1" ht="12.75">
      <c r="A655" s="636"/>
      <c r="B655" s="638"/>
    </row>
    <row r="656" spans="1:2" s="72" customFormat="1" ht="12.75">
      <c r="A656" s="636"/>
      <c r="B656" s="638"/>
    </row>
    <row r="657" spans="1:2" s="72" customFormat="1" ht="12.75">
      <c r="A657" s="636"/>
      <c r="B657" s="638"/>
    </row>
    <row r="658" spans="1:2" s="72" customFormat="1" ht="12.75">
      <c r="A658" s="636"/>
      <c r="B658" s="638"/>
    </row>
    <row r="659" spans="1:2" s="72" customFormat="1" ht="12.75">
      <c r="A659" s="636"/>
      <c r="B659" s="638"/>
    </row>
    <row r="660" spans="1:2" s="72" customFormat="1" ht="12.75">
      <c r="A660" s="636"/>
      <c r="B660" s="638"/>
    </row>
    <row r="661" spans="1:2" s="72" customFormat="1" ht="12.75">
      <c r="A661" s="636"/>
      <c r="B661" s="638"/>
    </row>
    <row r="662" spans="1:2" s="72" customFormat="1" ht="12.75">
      <c r="A662" s="636"/>
      <c r="B662" s="638"/>
    </row>
    <row r="663" spans="1:2" s="72" customFormat="1" ht="12.75">
      <c r="A663" s="636"/>
      <c r="B663" s="638"/>
    </row>
    <row r="664" spans="1:2" s="72" customFormat="1" ht="12.75">
      <c r="A664" s="636"/>
      <c r="B664" s="638"/>
    </row>
    <row r="665" spans="1:2" s="72" customFormat="1" ht="12.75">
      <c r="A665" s="636"/>
      <c r="B665" s="638"/>
    </row>
    <row r="666" spans="1:2" s="72" customFormat="1" ht="12.75">
      <c r="A666" s="636"/>
      <c r="B666" s="638"/>
    </row>
    <row r="667" spans="1:2" s="72" customFormat="1" ht="12.75">
      <c r="A667" s="636"/>
      <c r="B667" s="638"/>
    </row>
    <row r="668" spans="1:2" s="72" customFormat="1" ht="12.75">
      <c r="A668" s="636"/>
      <c r="B668" s="638"/>
    </row>
    <row r="669" spans="1:2" s="72" customFormat="1" ht="12.75">
      <c r="A669" s="636"/>
      <c r="B669" s="638"/>
    </row>
    <row r="670" spans="1:2" s="72" customFormat="1" ht="12.75">
      <c r="A670" s="636"/>
      <c r="B670" s="638"/>
    </row>
    <row r="671" spans="1:2" s="72" customFormat="1" ht="12.75">
      <c r="A671" s="636"/>
      <c r="B671" s="638"/>
    </row>
    <row r="672" spans="1:2" s="72" customFormat="1" ht="12.75">
      <c r="A672" s="636"/>
      <c r="B672" s="638"/>
    </row>
    <row r="673" spans="1:2" s="72" customFormat="1" ht="12.75">
      <c r="A673" s="636"/>
      <c r="B673" s="638"/>
    </row>
    <row r="674" spans="1:2" s="72" customFormat="1" ht="12.75">
      <c r="A674" s="636"/>
      <c r="B674" s="638"/>
    </row>
    <row r="675" spans="1:2" s="72" customFormat="1" ht="12.75">
      <c r="A675" s="636"/>
      <c r="B675" s="638"/>
    </row>
    <row r="676" spans="1:2" s="72" customFormat="1" ht="12.75">
      <c r="A676" s="636"/>
      <c r="B676" s="638"/>
    </row>
    <row r="677" spans="1:2" s="72" customFormat="1" ht="12.75">
      <c r="A677" s="636"/>
      <c r="B677" s="638"/>
    </row>
    <row r="678" spans="1:2" s="72" customFormat="1" ht="12.75">
      <c r="A678" s="636"/>
      <c r="B678" s="638"/>
    </row>
    <row r="679" spans="1:2" s="72" customFormat="1" ht="12.75">
      <c r="A679" s="636"/>
      <c r="B679" s="638"/>
    </row>
    <row r="680" spans="1:2" s="72" customFormat="1" ht="12.75">
      <c r="A680" s="636"/>
      <c r="B680" s="638"/>
    </row>
    <row r="681" spans="1:2" s="72" customFormat="1" ht="12.75">
      <c r="A681" s="636"/>
      <c r="B681" s="638"/>
    </row>
    <row r="682" spans="1:2" s="72" customFormat="1" ht="12.75">
      <c r="A682" s="636"/>
      <c r="B682" s="638"/>
    </row>
    <row r="683" spans="1:2" s="72" customFormat="1" ht="12.75">
      <c r="A683" s="636"/>
      <c r="B683" s="638"/>
    </row>
    <row r="684" spans="1:2" s="72" customFormat="1" ht="12.75">
      <c r="A684" s="636"/>
      <c r="B684" s="638"/>
    </row>
    <row r="685" spans="1:2" s="72" customFormat="1" ht="12.75">
      <c r="A685" s="636"/>
      <c r="B685" s="638"/>
    </row>
    <row r="686" spans="1:2" s="72" customFormat="1" ht="12.75">
      <c r="A686" s="636"/>
      <c r="B686" s="638"/>
    </row>
    <row r="687" spans="1:2" s="72" customFormat="1" ht="12.75">
      <c r="A687" s="636"/>
      <c r="B687" s="638"/>
    </row>
    <row r="688" spans="1:2" s="72" customFormat="1" ht="12.75">
      <c r="A688" s="636"/>
      <c r="B688" s="638"/>
    </row>
    <row r="689" spans="1:2" s="72" customFormat="1" ht="12.75">
      <c r="A689" s="636"/>
      <c r="B689" s="638"/>
    </row>
    <row r="690" spans="1:2" s="72" customFormat="1" ht="12.75">
      <c r="A690" s="636"/>
      <c r="B690" s="638"/>
    </row>
    <row r="691" spans="1:2" s="72" customFormat="1" ht="12.75">
      <c r="A691" s="636"/>
      <c r="B691" s="638"/>
    </row>
    <row r="692" spans="1:2" s="72" customFormat="1" ht="12.75">
      <c r="A692" s="636"/>
      <c r="B692" s="638"/>
    </row>
    <row r="693" spans="1:2" s="72" customFormat="1" ht="12.75">
      <c r="A693" s="636"/>
      <c r="B693" s="638"/>
    </row>
    <row r="694" spans="1:2" s="72" customFormat="1" ht="12.75">
      <c r="A694" s="636"/>
      <c r="B694" s="638"/>
    </row>
    <row r="695" spans="1:2" s="72" customFormat="1" ht="12.75">
      <c r="A695" s="636"/>
      <c r="B695" s="638"/>
    </row>
    <row r="696" spans="1:2" s="72" customFormat="1" ht="12.75">
      <c r="A696" s="636"/>
      <c r="B696" s="638"/>
    </row>
    <row r="697" spans="1:2" s="72" customFormat="1" ht="12.75">
      <c r="A697" s="636"/>
      <c r="B697" s="638"/>
    </row>
    <row r="698" spans="1:2" s="72" customFormat="1" ht="12.75">
      <c r="A698" s="636"/>
      <c r="B698" s="638"/>
    </row>
    <row r="699" spans="1:2" s="72" customFormat="1" ht="12.75">
      <c r="A699" s="636"/>
      <c r="B699" s="638"/>
    </row>
    <row r="700" spans="1:2" s="72" customFormat="1" ht="12.75">
      <c r="A700" s="636"/>
      <c r="B700" s="638"/>
    </row>
    <row r="701" spans="1:2" s="72" customFormat="1" ht="12.75">
      <c r="A701" s="636"/>
      <c r="B701" s="638"/>
    </row>
    <row r="702" spans="1:2" s="72" customFormat="1" ht="12.75">
      <c r="A702" s="636"/>
      <c r="B702" s="638"/>
    </row>
    <row r="703" spans="1:2" s="72" customFormat="1" ht="12.75">
      <c r="A703" s="636"/>
      <c r="B703" s="638"/>
    </row>
    <row r="704" spans="1:2" s="72" customFormat="1" ht="12.75">
      <c r="A704" s="636"/>
      <c r="B704" s="638"/>
    </row>
    <row r="705" spans="1:2" s="72" customFormat="1" ht="12.75">
      <c r="A705" s="636"/>
      <c r="B705" s="638"/>
    </row>
    <row r="706" spans="1:2" s="72" customFormat="1" ht="12.75">
      <c r="A706" s="636"/>
      <c r="B706" s="638"/>
    </row>
    <row r="707" spans="1:2" s="72" customFormat="1" ht="12.75">
      <c r="A707" s="636"/>
      <c r="B707" s="638"/>
    </row>
    <row r="708" spans="1:2" s="72" customFormat="1" ht="12.75">
      <c r="A708" s="636"/>
      <c r="B708" s="638"/>
    </row>
    <row r="709" spans="1:2" s="72" customFormat="1" ht="12.75">
      <c r="A709" s="636"/>
      <c r="B709" s="638"/>
    </row>
    <row r="710" spans="1:2" s="72" customFormat="1" ht="12.75">
      <c r="A710" s="636"/>
      <c r="B710" s="638"/>
    </row>
    <row r="711" spans="1:2" s="72" customFormat="1" ht="12.75">
      <c r="A711" s="636"/>
      <c r="B711" s="638"/>
    </row>
    <row r="712" spans="1:2" s="72" customFormat="1" ht="12.75">
      <c r="A712" s="636"/>
      <c r="B712" s="638"/>
    </row>
    <row r="713" spans="1:2" s="72" customFormat="1" ht="12.75">
      <c r="A713" s="636"/>
      <c r="B713" s="638"/>
    </row>
    <row r="714" spans="1:2" s="72" customFormat="1" ht="12.75">
      <c r="A714" s="636"/>
      <c r="B714" s="638"/>
    </row>
    <row r="715" spans="1:2" s="72" customFormat="1" ht="12.75">
      <c r="A715" s="636"/>
      <c r="B715" s="638"/>
    </row>
    <row r="716" spans="1:2" s="72" customFormat="1" ht="12.75">
      <c r="A716" s="636"/>
      <c r="B716" s="638"/>
    </row>
    <row r="717" spans="1:2" s="72" customFormat="1" ht="12.75">
      <c r="A717" s="636"/>
      <c r="B717" s="638"/>
    </row>
    <row r="718" spans="1:2" s="72" customFormat="1" ht="12.75">
      <c r="A718" s="636"/>
      <c r="B718" s="638"/>
    </row>
    <row r="719" spans="1:2" s="72" customFormat="1" ht="12.75">
      <c r="A719" s="636"/>
      <c r="B719" s="638"/>
    </row>
    <row r="720" spans="1:2" s="72" customFormat="1" ht="12.75">
      <c r="A720" s="636"/>
      <c r="B720" s="638"/>
    </row>
    <row r="721" spans="1:2" s="72" customFormat="1" ht="12.75">
      <c r="A721" s="636"/>
      <c r="B721" s="638"/>
    </row>
    <row r="722" spans="1:2" s="72" customFormat="1" ht="12.75">
      <c r="A722" s="636"/>
      <c r="B722" s="638"/>
    </row>
    <row r="723" spans="1:2" s="72" customFormat="1" ht="12.75">
      <c r="A723" s="636"/>
      <c r="B723" s="638"/>
    </row>
    <row r="724" spans="1:2" s="72" customFormat="1" ht="12.75">
      <c r="A724" s="636"/>
      <c r="B724" s="638"/>
    </row>
    <row r="725" spans="1:2" s="72" customFormat="1" ht="12.75">
      <c r="A725" s="636"/>
      <c r="B725" s="638"/>
    </row>
    <row r="726" spans="1:2" s="72" customFormat="1" ht="12.75">
      <c r="A726" s="636"/>
      <c r="B726" s="638"/>
    </row>
    <row r="727" spans="1:2" s="72" customFormat="1" ht="12.75">
      <c r="A727" s="636"/>
      <c r="B727" s="638"/>
    </row>
    <row r="728" spans="1:2" s="72" customFormat="1" ht="12.75">
      <c r="A728" s="636"/>
      <c r="B728" s="638"/>
    </row>
    <row r="729" spans="1:2" s="72" customFormat="1" ht="12.75">
      <c r="A729" s="636"/>
      <c r="B729" s="638"/>
    </row>
    <row r="730" spans="1:2" s="72" customFormat="1" ht="12.75">
      <c r="A730" s="636"/>
      <c r="B730" s="638"/>
    </row>
    <row r="731" spans="1:2" s="72" customFormat="1" ht="12.75">
      <c r="A731" s="636"/>
      <c r="B731" s="638"/>
    </row>
    <row r="732" spans="1:2" s="72" customFormat="1" ht="12.75">
      <c r="A732" s="636"/>
      <c r="B732" s="638"/>
    </row>
    <row r="733" spans="1:2" s="72" customFormat="1" ht="12.75">
      <c r="A733" s="636"/>
      <c r="B733" s="638"/>
    </row>
    <row r="734" spans="1:2" s="72" customFormat="1" ht="12.75">
      <c r="A734" s="636"/>
      <c r="B734" s="638"/>
    </row>
    <row r="735" spans="1:2" s="72" customFormat="1" ht="12.75">
      <c r="A735" s="636"/>
      <c r="B735" s="638"/>
    </row>
    <row r="736" spans="1:2" s="72" customFormat="1" ht="12.75">
      <c r="A736" s="636"/>
      <c r="B736" s="638"/>
    </row>
    <row r="737" spans="1:2" s="72" customFormat="1" ht="12.75">
      <c r="A737" s="636"/>
      <c r="B737" s="638"/>
    </row>
    <row r="738" spans="1:2" s="72" customFormat="1" ht="12.75">
      <c r="A738" s="636"/>
      <c r="B738" s="638"/>
    </row>
    <row r="739" spans="1:2" s="72" customFormat="1" ht="12.75">
      <c r="A739" s="636"/>
      <c r="B739" s="638"/>
    </row>
    <row r="740" spans="1:2" s="72" customFormat="1" ht="12.75">
      <c r="A740" s="636"/>
      <c r="B740" s="638"/>
    </row>
    <row r="741" spans="1:2" s="72" customFormat="1" ht="12.75">
      <c r="A741" s="636"/>
      <c r="B741" s="638"/>
    </row>
    <row r="742" spans="1:2" s="72" customFormat="1" ht="12.75">
      <c r="A742" s="636"/>
      <c r="B742" s="638"/>
    </row>
    <row r="743" spans="1:2" s="72" customFormat="1" ht="12.75">
      <c r="A743" s="636"/>
      <c r="B743" s="638"/>
    </row>
    <row r="744" spans="1:2" s="72" customFormat="1" ht="12.75">
      <c r="A744" s="636"/>
      <c r="B744" s="638"/>
    </row>
    <row r="745" spans="1:2" s="72" customFormat="1" ht="12.75">
      <c r="A745" s="636"/>
      <c r="B745" s="638"/>
    </row>
    <row r="746" spans="1:2" s="72" customFormat="1" ht="12.75">
      <c r="A746" s="636"/>
      <c r="B746" s="638"/>
    </row>
    <row r="747" spans="1:2" s="72" customFormat="1" ht="12.75">
      <c r="A747" s="636"/>
      <c r="B747" s="638"/>
    </row>
    <row r="748" spans="1:2" s="72" customFormat="1" ht="12.75">
      <c r="A748" s="636"/>
      <c r="B748" s="638"/>
    </row>
    <row r="749" spans="1:2" s="72" customFormat="1" ht="12.75">
      <c r="A749" s="636"/>
      <c r="B749" s="638"/>
    </row>
    <row r="750" spans="1:2" s="72" customFormat="1" ht="12.75">
      <c r="A750" s="636"/>
      <c r="B750" s="638"/>
    </row>
    <row r="751" spans="1:2" s="72" customFormat="1" ht="12.75">
      <c r="A751" s="636"/>
      <c r="B751" s="638"/>
    </row>
    <row r="752" spans="1:2" s="72" customFormat="1" ht="12.75">
      <c r="A752" s="636"/>
      <c r="B752" s="638"/>
    </row>
    <row r="753" spans="1:2" s="72" customFormat="1" ht="12.75">
      <c r="A753" s="636"/>
      <c r="B753" s="638"/>
    </row>
    <row r="754" spans="1:2" s="72" customFormat="1" ht="12.75">
      <c r="A754" s="636"/>
      <c r="B754" s="638"/>
    </row>
    <row r="755" spans="1:2" s="72" customFormat="1" ht="12.75">
      <c r="A755" s="636"/>
      <c r="B755" s="638"/>
    </row>
    <row r="756" spans="1:2" s="72" customFormat="1" ht="12.75">
      <c r="A756" s="636"/>
      <c r="B756" s="638"/>
    </row>
    <row r="757" spans="1:2" s="72" customFormat="1" ht="12.75">
      <c r="A757" s="636"/>
      <c r="B757" s="638"/>
    </row>
    <row r="758" spans="1:2" s="72" customFormat="1" ht="12.75">
      <c r="A758" s="636"/>
      <c r="B758" s="638"/>
    </row>
    <row r="759" spans="1:2" s="72" customFormat="1" ht="12.75">
      <c r="A759" s="636"/>
      <c r="B759" s="638"/>
    </row>
    <row r="760" spans="1:2" s="72" customFormat="1" ht="12.75">
      <c r="A760" s="636"/>
      <c r="B760" s="638"/>
    </row>
    <row r="761" spans="1:2" s="72" customFormat="1" ht="12.75">
      <c r="A761" s="636"/>
      <c r="B761" s="638"/>
    </row>
    <row r="762" spans="1:2" s="72" customFormat="1" ht="12.75">
      <c r="A762" s="636"/>
      <c r="B762" s="638"/>
    </row>
    <row r="763" spans="1:2" s="72" customFormat="1" ht="12.75">
      <c r="A763" s="636"/>
      <c r="B763" s="638"/>
    </row>
    <row r="764" spans="1:2" s="72" customFormat="1" ht="12.75">
      <c r="A764" s="636"/>
      <c r="B764" s="638"/>
    </row>
    <row r="765" spans="1:2" s="72" customFormat="1" ht="12.75">
      <c r="A765" s="636"/>
      <c r="B765" s="638"/>
    </row>
    <row r="766" spans="1:2" s="72" customFormat="1" ht="12.75">
      <c r="A766" s="636"/>
      <c r="B766" s="638"/>
    </row>
    <row r="767" spans="1:2" s="72" customFormat="1" ht="12.75">
      <c r="A767" s="636"/>
      <c r="B767" s="638"/>
    </row>
    <row r="768" spans="1:2" s="72" customFormat="1" ht="12.75">
      <c r="A768" s="636"/>
      <c r="B768" s="638"/>
    </row>
    <row r="769" s="72" customFormat="1" ht="12.75">
      <c r="B769" s="638"/>
    </row>
    <row r="770" s="72" customFormat="1" ht="12.75">
      <c r="B770" s="638"/>
    </row>
    <row r="771" s="72" customFormat="1" ht="12.75">
      <c r="B771" s="638"/>
    </row>
    <row r="772" s="72" customFormat="1" ht="12.75">
      <c r="B772" s="638"/>
    </row>
    <row r="773" s="72" customFormat="1" ht="12.75">
      <c r="B773" s="638"/>
    </row>
    <row r="774" s="72" customFormat="1" ht="12.75">
      <c r="B774" s="638"/>
    </row>
    <row r="775" s="72" customFormat="1" ht="12.75">
      <c r="B775" s="638"/>
    </row>
    <row r="776" s="72" customFormat="1" ht="12.75">
      <c r="B776" s="638"/>
    </row>
    <row r="777" s="72" customFormat="1" ht="12.75">
      <c r="B777" s="638"/>
    </row>
    <row r="778" s="72" customFormat="1" ht="12.75">
      <c r="B778" s="638"/>
    </row>
    <row r="779" s="72" customFormat="1" ht="12.75">
      <c r="B779" s="638"/>
    </row>
    <row r="780" s="72" customFormat="1" ht="12.75">
      <c r="B780" s="638"/>
    </row>
    <row r="781" s="72" customFormat="1" ht="12.75">
      <c r="B781" s="638"/>
    </row>
    <row r="782" s="72" customFormat="1" ht="12.75">
      <c r="B782" s="638"/>
    </row>
    <row r="783" s="72" customFormat="1" ht="12.75">
      <c r="B783" s="638"/>
    </row>
    <row r="784" s="72" customFormat="1" ht="12.75">
      <c r="B784" s="638"/>
    </row>
    <row r="785" s="72" customFormat="1" ht="12.75">
      <c r="B785" s="638"/>
    </row>
    <row r="786" s="72" customFormat="1" ht="12.75">
      <c r="B786" s="638"/>
    </row>
    <row r="787" s="72" customFormat="1" ht="12.75">
      <c r="B787" s="638"/>
    </row>
    <row r="788" s="72" customFormat="1" ht="12.75">
      <c r="B788" s="638"/>
    </row>
    <row r="789" s="72" customFormat="1" ht="12.75">
      <c r="B789" s="638"/>
    </row>
    <row r="790" s="72" customFormat="1" ht="12.75">
      <c r="B790" s="638"/>
    </row>
    <row r="791" s="72" customFormat="1" ht="12.75">
      <c r="B791" s="638"/>
    </row>
    <row r="792" s="72" customFormat="1" ht="12.75">
      <c r="B792" s="638"/>
    </row>
    <row r="793" s="72" customFormat="1" ht="12.75">
      <c r="B793" s="638"/>
    </row>
    <row r="794" s="72" customFormat="1" ht="12.75">
      <c r="B794" s="638"/>
    </row>
    <row r="795" s="72" customFormat="1" ht="12.75">
      <c r="B795" s="638"/>
    </row>
    <row r="796" s="72" customFormat="1" ht="12.75">
      <c r="B796" s="638"/>
    </row>
    <row r="797" s="72" customFormat="1" ht="12.75">
      <c r="B797" s="638"/>
    </row>
    <row r="798" s="72" customFormat="1" ht="12.75">
      <c r="B798" s="638"/>
    </row>
    <row r="799" s="72" customFormat="1" ht="12.75">
      <c r="B799" s="638"/>
    </row>
    <row r="800" s="72" customFormat="1" ht="12.75">
      <c r="B800" s="638"/>
    </row>
    <row r="801" s="72" customFormat="1" ht="12.75">
      <c r="B801" s="638"/>
    </row>
    <row r="802" s="72" customFormat="1" ht="12.75">
      <c r="B802" s="638"/>
    </row>
    <row r="803" s="72" customFormat="1" ht="12.75">
      <c r="B803" s="638"/>
    </row>
    <row r="804" s="72" customFormat="1" ht="12.75">
      <c r="B804" s="638"/>
    </row>
    <row r="805" s="72" customFormat="1" ht="12.75">
      <c r="B805" s="638"/>
    </row>
    <row r="806" s="72" customFormat="1" ht="12.75">
      <c r="B806" s="638"/>
    </row>
    <row r="807" s="72" customFormat="1" ht="12.75">
      <c r="B807" s="638"/>
    </row>
    <row r="808" s="72" customFormat="1" ht="12.75">
      <c r="B808" s="638"/>
    </row>
    <row r="809" s="72" customFormat="1" ht="12.75">
      <c r="B809" s="638"/>
    </row>
    <row r="810" s="72" customFormat="1" ht="12.75">
      <c r="B810" s="638"/>
    </row>
    <row r="811" s="72" customFormat="1" ht="12.75">
      <c r="B811" s="638"/>
    </row>
    <row r="812" s="72" customFormat="1" ht="12.75">
      <c r="B812" s="638"/>
    </row>
    <row r="813" s="72" customFormat="1" ht="12.75">
      <c r="B813" s="638"/>
    </row>
    <row r="814" s="72" customFormat="1" ht="12.75">
      <c r="B814" s="638"/>
    </row>
    <row r="815" s="72" customFormat="1" ht="12.75">
      <c r="B815" s="638"/>
    </row>
    <row r="816" s="72" customFormat="1" ht="12.75">
      <c r="B816" s="638"/>
    </row>
    <row r="817" s="72" customFormat="1" ht="12.75">
      <c r="B817" s="638"/>
    </row>
    <row r="818" s="72" customFormat="1" ht="12.75">
      <c r="B818" s="638"/>
    </row>
    <row r="819" s="72" customFormat="1" ht="12.75">
      <c r="B819" s="638"/>
    </row>
    <row r="820" s="72" customFormat="1" ht="12.75">
      <c r="B820" s="638"/>
    </row>
    <row r="821" s="72" customFormat="1" ht="12.75">
      <c r="B821" s="638"/>
    </row>
    <row r="822" s="72" customFormat="1" ht="12.75">
      <c r="B822" s="638"/>
    </row>
    <row r="823" s="72" customFormat="1" ht="12.75">
      <c r="B823" s="638"/>
    </row>
    <row r="824" s="72" customFormat="1" ht="12.75">
      <c r="B824" s="638"/>
    </row>
    <row r="825" s="72" customFormat="1" ht="12.75">
      <c r="B825" s="638"/>
    </row>
    <row r="826" s="72" customFormat="1" ht="12.75">
      <c r="B826" s="638"/>
    </row>
    <row r="827" s="72" customFormat="1" ht="12.75">
      <c r="B827" s="638"/>
    </row>
    <row r="828" s="72" customFormat="1" ht="12.75">
      <c r="B828" s="638"/>
    </row>
    <row r="829" s="72" customFormat="1" ht="12.75">
      <c r="B829" s="638"/>
    </row>
    <row r="830" s="72" customFormat="1" ht="12.75">
      <c r="B830" s="638"/>
    </row>
    <row r="831" s="72" customFormat="1" ht="12.75">
      <c r="B831" s="638"/>
    </row>
    <row r="832" s="72" customFormat="1" ht="12.75">
      <c r="B832" s="638"/>
    </row>
    <row r="833" s="72" customFormat="1" ht="12.75">
      <c r="B833" s="638"/>
    </row>
    <row r="834" s="72" customFormat="1" ht="12.75">
      <c r="B834" s="638"/>
    </row>
    <row r="835" s="72" customFormat="1" ht="12.75">
      <c r="B835" s="638"/>
    </row>
    <row r="836" s="72" customFormat="1" ht="12.75">
      <c r="B836" s="638"/>
    </row>
    <row r="837" s="72" customFormat="1" ht="12.75">
      <c r="B837" s="638"/>
    </row>
    <row r="838" s="72" customFormat="1" ht="12.75">
      <c r="B838" s="638"/>
    </row>
    <row r="839" s="72" customFormat="1" ht="12.75">
      <c r="B839" s="638"/>
    </row>
    <row r="840" s="72" customFormat="1" ht="12.75">
      <c r="B840" s="638"/>
    </row>
    <row r="841" s="72" customFormat="1" ht="12.75">
      <c r="B841" s="638"/>
    </row>
    <row r="842" s="72" customFormat="1" ht="12.75">
      <c r="B842" s="638"/>
    </row>
    <row r="843" s="72" customFormat="1" ht="12.75">
      <c r="B843" s="638"/>
    </row>
    <row r="844" s="72" customFormat="1" ht="12.75">
      <c r="B844" s="638"/>
    </row>
    <row r="845" s="72" customFormat="1" ht="12.75">
      <c r="B845" s="638"/>
    </row>
    <row r="846" s="72" customFormat="1" ht="12.75">
      <c r="B846" s="638"/>
    </row>
    <row r="847" s="72" customFormat="1" ht="12.75">
      <c r="B847" s="638"/>
    </row>
    <row r="848" s="72" customFormat="1" ht="12.75">
      <c r="B848" s="638"/>
    </row>
    <row r="849" s="72" customFormat="1" ht="12.75">
      <c r="B849" s="638"/>
    </row>
    <row r="850" s="72" customFormat="1" ht="12.75">
      <c r="B850" s="638"/>
    </row>
    <row r="851" s="72" customFormat="1" ht="12.75">
      <c r="B851" s="638"/>
    </row>
    <row r="852" s="72" customFormat="1" ht="12.75">
      <c r="B852" s="638"/>
    </row>
    <row r="853" s="72" customFormat="1" ht="12.75">
      <c r="B853" s="638"/>
    </row>
    <row r="854" s="72" customFormat="1" ht="12.75">
      <c r="B854" s="638"/>
    </row>
    <row r="855" s="72" customFormat="1" ht="12.75">
      <c r="B855" s="638"/>
    </row>
    <row r="856" s="72" customFormat="1" ht="12.75">
      <c r="B856" s="638"/>
    </row>
    <row r="857" s="72" customFormat="1" ht="12.75">
      <c r="B857" s="638"/>
    </row>
    <row r="858" s="72" customFormat="1" ht="12.75">
      <c r="B858" s="638"/>
    </row>
    <row r="859" s="72" customFormat="1" ht="12.75">
      <c r="B859" s="638"/>
    </row>
    <row r="860" s="72" customFormat="1" ht="12.75">
      <c r="B860" s="638"/>
    </row>
    <row r="861" s="72" customFormat="1" ht="12.75">
      <c r="B861" s="638"/>
    </row>
    <row r="862" s="72" customFormat="1" ht="12.75">
      <c r="B862" s="638"/>
    </row>
    <row r="863" s="72" customFormat="1" ht="12.75">
      <c r="B863" s="638"/>
    </row>
    <row r="864" s="72" customFormat="1" ht="12.75">
      <c r="B864" s="638"/>
    </row>
    <row r="865" s="72" customFormat="1" ht="12.75">
      <c r="B865" s="638"/>
    </row>
    <row r="866" s="72" customFormat="1" ht="12.75">
      <c r="B866" s="638"/>
    </row>
    <row r="867" s="72" customFormat="1" ht="12.75">
      <c r="B867" s="638"/>
    </row>
    <row r="868" s="72" customFormat="1" ht="12.75">
      <c r="B868" s="638"/>
    </row>
    <row r="869" s="72" customFormat="1" ht="12.75">
      <c r="B869" s="638"/>
    </row>
    <row r="870" s="72" customFormat="1" ht="12.75">
      <c r="B870" s="638"/>
    </row>
    <row r="871" s="72" customFormat="1" ht="12.75">
      <c r="B871" s="638"/>
    </row>
    <row r="872" s="72" customFormat="1" ht="12.75">
      <c r="B872" s="638"/>
    </row>
    <row r="873" s="72" customFormat="1" ht="12.75">
      <c r="B873" s="638"/>
    </row>
    <row r="874" s="72" customFormat="1" ht="12.75">
      <c r="B874" s="638"/>
    </row>
    <row r="875" s="72" customFormat="1" ht="12.75">
      <c r="B875" s="638"/>
    </row>
    <row r="876" s="72" customFormat="1" ht="12.75">
      <c r="B876" s="638"/>
    </row>
    <row r="877" s="72" customFormat="1" ht="12.75">
      <c r="B877" s="638"/>
    </row>
    <row r="878" s="72" customFormat="1" ht="12.75">
      <c r="B878" s="638"/>
    </row>
    <row r="879" s="72" customFormat="1" ht="12.75">
      <c r="B879" s="638"/>
    </row>
    <row r="880" s="72" customFormat="1" ht="12.75">
      <c r="B880" s="638"/>
    </row>
    <row r="881" s="72" customFormat="1" ht="12.75">
      <c r="B881" s="638"/>
    </row>
    <row r="882" s="72" customFormat="1" ht="12.75">
      <c r="B882" s="638"/>
    </row>
    <row r="883" s="72" customFormat="1" ht="12.75">
      <c r="B883" s="638"/>
    </row>
    <row r="884" s="72" customFormat="1" ht="12.75">
      <c r="B884" s="638"/>
    </row>
    <row r="885" s="72" customFormat="1" ht="12.75">
      <c r="B885" s="638"/>
    </row>
    <row r="886" s="72" customFormat="1" ht="12.75">
      <c r="B886" s="638"/>
    </row>
    <row r="887" s="72" customFormat="1" ht="12.75">
      <c r="B887" s="638"/>
    </row>
    <row r="888" s="72" customFormat="1" ht="12.75">
      <c r="B888" s="638"/>
    </row>
    <row r="889" s="72" customFormat="1" ht="12.75">
      <c r="B889" s="638"/>
    </row>
    <row r="890" s="72" customFormat="1" ht="12.75">
      <c r="B890" s="638"/>
    </row>
    <row r="891" s="72" customFormat="1" ht="12.75">
      <c r="B891" s="638"/>
    </row>
    <row r="892" s="72" customFormat="1" ht="12.75">
      <c r="B892" s="638"/>
    </row>
    <row r="893" s="72" customFormat="1" ht="12.75">
      <c r="B893" s="638"/>
    </row>
    <row r="894" s="72" customFormat="1" ht="12.75">
      <c r="B894" s="638"/>
    </row>
    <row r="895" s="72" customFormat="1" ht="12.75">
      <c r="B895" s="638"/>
    </row>
    <row r="896" s="72" customFormat="1" ht="12.75">
      <c r="B896" s="638"/>
    </row>
    <row r="897" s="72" customFormat="1" ht="12.75">
      <c r="B897" s="638"/>
    </row>
    <row r="898" s="72" customFormat="1" ht="12.75">
      <c r="B898" s="638"/>
    </row>
    <row r="899" s="72" customFormat="1" ht="12.75">
      <c r="B899" s="638"/>
    </row>
    <row r="900" s="72" customFormat="1" ht="12.75">
      <c r="B900" s="638"/>
    </row>
    <row r="901" s="72" customFormat="1" ht="12.75">
      <c r="B901" s="638"/>
    </row>
    <row r="902" s="72" customFormat="1" ht="12.75">
      <c r="B902" s="638"/>
    </row>
    <row r="903" s="72" customFormat="1" ht="12.75">
      <c r="B903" s="638"/>
    </row>
    <row r="904" s="72" customFormat="1" ht="12.75">
      <c r="B904" s="638"/>
    </row>
    <row r="905" s="72" customFormat="1" ht="12.75">
      <c r="B905" s="638"/>
    </row>
    <row r="906" s="72" customFormat="1" ht="12.75">
      <c r="B906" s="638"/>
    </row>
    <row r="907" s="72" customFormat="1" ht="12.75">
      <c r="B907" s="638"/>
    </row>
    <row r="908" s="72" customFormat="1" ht="12.75">
      <c r="B908" s="638"/>
    </row>
    <row r="909" s="72" customFormat="1" ht="12.75">
      <c r="B909" s="638"/>
    </row>
    <row r="910" s="72" customFormat="1" ht="12.75">
      <c r="B910" s="638"/>
    </row>
    <row r="911" s="72" customFormat="1" ht="12.75">
      <c r="B911" s="638"/>
    </row>
    <row r="912" s="72" customFormat="1" ht="12.75">
      <c r="B912" s="638"/>
    </row>
    <row r="913" s="72" customFormat="1" ht="12.75">
      <c r="B913" s="638"/>
    </row>
    <row r="914" s="72" customFormat="1" ht="12.75">
      <c r="B914" s="638"/>
    </row>
    <row r="915" s="72" customFormat="1" ht="12.75">
      <c r="B915" s="638"/>
    </row>
    <row r="916" s="72" customFormat="1" ht="12.75">
      <c r="B916" s="638"/>
    </row>
    <row r="917" s="72" customFormat="1" ht="12.75">
      <c r="B917" s="638"/>
    </row>
    <row r="918" s="72" customFormat="1" ht="12.75">
      <c r="B918" s="638"/>
    </row>
    <row r="919" s="72" customFormat="1" ht="12.75">
      <c r="B919" s="638"/>
    </row>
    <row r="920" s="72" customFormat="1" ht="12.75">
      <c r="B920" s="638"/>
    </row>
    <row r="921" s="72" customFormat="1" ht="12.75">
      <c r="B921" s="638"/>
    </row>
    <row r="922" s="72" customFormat="1" ht="12.75">
      <c r="B922" s="638"/>
    </row>
    <row r="923" s="72" customFormat="1" ht="12.75">
      <c r="B923" s="638"/>
    </row>
    <row r="924" s="72" customFormat="1" ht="12.75">
      <c r="B924" s="638"/>
    </row>
    <row r="925" s="72" customFormat="1" ht="12.75">
      <c r="B925" s="638"/>
    </row>
    <row r="926" s="72" customFormat="1" ht="12.75">
      <c r="B926" s="638"/>
    </row>
    <row r="927" s="72" customFormat="1" ht="12.75">
      <c r="B927" s="638"/>
    </row>
    <row r="928" s="72" customFormat="1" ht="12.75">
      <c r="B928" s="638"/>
    </row>
    <row r="929" s="72" customFormat="1" ht="12.75">
      <c r="B929" s="638"/>
    </row>
    <row r="930" s="72" customFormat="1" ht="12.75">
      <c r="B930" s="638"/>
    </row>
    <row r="931" s="72" customFormat="1" ht="12.75">
      <c r="B931" s="638"/>
    </row>
    <row r="932" s="72" customFormat="1" ht="12.75">
      <c r="B932" s="638"/>
    </row>
    <row r="933" s="72" customFormat="1" ht="12.75">
      <c r="B933" s="638"/>
    </row>
    <row r="934" s="72" customFormat="1" ht="12.75">
      <c r="B934" s="638"/>
    </row>
    <row r="935" s="72" customFormat="1" ht="12.75">
      <c r="B935" s="638"/>
    </row>
    <row r="936" s="72" customFormat="1" ht="12.75">
      <c r="B936" s="638"/>
    </row>
    <row r="937" s="72" customFormat="1" ht="12.75">
      <c r="B937" s="638"/>
    </row>
    <row r="938" s="72" customFormat="1" ht="12.75">
      <c r="B938" s="638"/>
    </row>
    <row r="939" s="72" customFormat="1" ht="12.75">
      <c r="B939" s="638"/>
    </row>
    <row r="940" s="72" customFormat="1" ht="12.75">
      <c r="B940" s="638"/>
    </row>
    <row r="941" s="72" customFormat="1" ht="12.75">
      <c r="B941" s="638"/>
    </row>
    <row r="942" s="72" customFormat="1" ht="12.75">
      <c r="B942" s="638"/>
    </row>
    <row r="943" s="72" customFormat="1" ht="12.75">
      <c r="B943" s="638"/>
    </row>
    <row r="944" s="72" customFormat="1" ht="12.75">
      <c r="B944" s="638"/>
    </row>
    <row r="945" s="72" customFormat="1" ht="12.75">
      <c r="B945" s="638"/>
    </row>
    <row r="946" s="72" customFormat="1" ht="12.75">
      <c r="B946" s="638"/>
    </row>
    <row r="947" s="72" customFormat="1" ht="12.75">
      <c r="B947" s="638"/>
    </row>
    <row r="948" s="72" customFormat="1" ht="12.75">
      <c r="B948" s="638"/>
    </row>
    <row r="949" s="72" customFormat="1" ht="12.75">
      <c r="B949" s="638"/>
    </row>
    <row r="950" s="72" customFormat="1" ht="12.75">
      <c r="B950" s="638"/>
    </row>
    <row r="951" s="72" customFormat="1" ht="12.75">
      <c r="B951" s="638"/>
    </row>
    <row r="952" s="72" customFormat="1" ht="12.75">
      <c r="B952" s="638"/>
    </row>
    <row r="953" s="72" customFormat="1" ht="12.75">
      <c r="B953" s="638"/>
    </row>
    <row r="954" s="72" customFormat="1" ht="12.75">
      <c r="B954" s="638"/>
    </row>
    <row r="955" s="72" customFormat="1" ht="12.75">
      <c r="B955" s="638"/>
    </row>
    <row r="956" s="72" customFormat="1" ht="12.75">
      <c r="B956" s="638"/>
    </row>
    <row r="957" s="72" customFormat="1" ht="12.75">
      <c r="B957" s="638"/>
    </row>
    <row r="958" s="72" customFormat="1" ht="12.75">
      <c r="B958" s="638"/>
    </row>
    <row r="959" s="72" customFormat="1" ht="12.75">
      <c r="B959" s="638"/>
    </row>
    <row r="960" s="72" customFormat="1" ht="12.75">
      <c r="B960" s="638"/>
    </row>
    <row r="961" s="72" customFormat="1" ht="12.75">
      <c r="B961" s="638"/>
    </row>
    <row r="962" s="72" customFormat="1" ht="12.75">
      <c r="B962" s="638"/>
    </row>
    <row r="963" s="72" customFormat="1" ht="12.75">
      <c r="B963" s="638"/>
    </row>
    <row r="964" s="72" customFormat="1" ht="12.75">
      <c r="B964" s="638"/>
    </row>
    <row r="965" s="72" customFormat="1" ht="12.75">
      <c r="B965" s="638"/>
    </row>
    <row r="966" s="72" customFormat="1" ht="12.75">
      <c r="B966" s="638"/>
    </row>
    <row r="967" s="72" customFormat="1" ht="12.75">
      <c r="B967" s="638"/>
    </row>
    <row r="968" s="72" customFormat="1" ht="12.75">
      <c r="B968" s="638"/>
    </row>
    <row r="969" s="72" customFormat="1" ht="12.75">
      <c r="B969" s="638"/>
    </row>
    <row r="970" s="72" customFormat="1" ht="12.75">
      <c r="B970" s="638"/>
    </row>
    <row r="971" s="72" customFormat="1" ht="12.75">
      <c r="B971" s="638"/>
    </row>
    <row r="972" s="72" customFormat="1" ht="12.75">
      <c r="B972" s="638"/>
    </row>
    <row r="973" spans="1:6" s="72" customFormat="1" ht="12.75">
      <c r="A973"/>
      <c r="B973" s="639"/>
      <c r="C973"/>
      <c r="D973"/>
      <c r="E973"/>
      <c r="F973"/>
    </row>
    <row r="974" spans="1:6" s="72" customFormat="1" ht="12.75">
      <c r="A974"/>
      <c r="B974" s="639"/>
      <c r="C974"/>
      <c r="D974"/>
      <c r="E974"/>
      <c r="F974"/>
    </row>
    <row r="975" spans="1:6" s="72" customFormat="1" ht="12.75">
      <c r="A975"/>
      <c r="B975" s="639"/>
      <c r="C975"/>
      <c r="D975"/>
      <c r="E975"/>
      <c r="F975"/>
    </row>
    <row r="976" ht="12.75">
      <c r="B976" s="639"/>
    </row>
    <row r="977" ht="12.75">
      <c r="B977" s="639"/>
    </row>
    <row r="978" ht="12.75">
      <c r="B978" s="639"/>
    </row>
    <row r="979" ht="12.75">
      <c r="B979" s="639"/>
    </row>
    <row r="980" ht="12.75">
      <c r="B980" s="639"/>
    </row>
    <row r="981" ht="12.75">
      <c r="B981" s="639"/>
    </row>
    <row r="982" ht="12.75">
      <c r="B982" s="639"/>
    </row>
    <row r="983" ht="12.75">
      <c r="B983" s="639"/>
    </row>
    <row r="984" ht="12.75">
      <c r="B984" s="639"/>
    </row>
    <row r="985" ht="12.75">
      <c r="B985" s="639"/>
    </row>
    <row r="986" ht="12.75">
      <c r="B986" s="639"/>
    </row>
    <row r="987" ht="12.75">
      <c r="B987" s="639"/>
    </row>
    <row r="988" ht="12.75">
      <c r="B988" s="639"/>
    </row>
    <row r="989" ht="12.75">
      <c r="B989" s="639"/>
    </row>
    <row r="990" ht="12.75">
      <c r="B990" s="639"/>
    </row>
    <row r="991" ht="12.75">
      <c r="B991" s="639"/>
    </row>
    <row r="992" ht="12.75">
      <c r="B992" s="639"/>
    </row>
    <row r="993" ht="12.75">
      <c r="B993" s="639"/>
    </row>
    <row r="994" ht="12.75">
      <c r="B994" s="639"/>
    </row>
    <row r="995" ht="12.75">
      <c r="B995" s="639"/>
    </row>
    <row r="996" ht="12.75">
      <c r="B996" s="639"/>
    </row>
    <row r="997" ht="12.75">
      <c r="B997" s="639"/>
    </row>
    <row r="998" ht="12.75">
      <c r="B998" s="639"/>
    </row>
    <row r="999" ht="12.75">
      <c r="B999" s="639"/>
    </row>
    <row r="1000" ht="12.75">
      <c r="B1000" s="639"/>
    </row>
    <row r="1001" ht="12.75">
      <c r="B1001" s="639"/>
    </row>
    <row r="1002" ht="12.75">
      <c r="B1002" s="639"/>
    </row>
    <row r="1003" ht="12.75">
      <c r="B1003" s="639"/>
    </row>
    <row r="1004" ht="12.75">
      <c r="B1004" s="639"/>
    </row>
    <row r="1005" ht="12.75">
      <c r="B1005" s="639"/>
    </row>
    <row r="1006" ht="12.75">
      <c r="B1006" s="639"/>
    </row>
    <row r="1007" ht="12.75">
      <c r="B1007" s="639"/>
    </row>
    <row r="1008" ht="12.75">
      <c r="B1008" s="639"/>
    </row>
    <row r="1009" ht="12.75">
      <c r="B1009" s="639"/>
    </row>
    <row r="1010" ht="12.75">
      <c r="B1010" s="639"/>
    </row>
    <row r="1011" ht="12.75">
      <c r="B1011" s="639"/>
    </row>
    <row r="1012" ht="12.75">
      <c r="B1012" s="639"/>
    </row>
    <row r="1013" ht="12.75">
      <c r="B1013" s="639"/>
    </row>
    <row r="1014" ht="12.75">
      <c r="B1014" s="639"/>
    </row>
    <row r="1015" ht="12.75">
      <c r="B1015" s="639"/>
    </row>
    <row r="1016" ht="12.75">
      <c r="B1016" s="639"/>
    </row>
    <row r="1017" ht="12.75">
      <c r="B1017" s="639"/>
    </row>
    <row r="1018" ht="12.75">
      <c r="B1018" s="639"/>
    </row>
    <row r="1019" ht="12.75">
      <c r="B1019" s="639"/>
    </row>
    <row r="1020" ht="12.75">
      <c r="B1020" s="639"/>
    </row>
    <row r="1021" ht="12.75">
      <c r="B1021" s="639"/>
    </row>
    <row r="1022" ht="12.75">
      <c r="B1022" s="639"/>
    </row>
    <row r="1023" ht="12.75">
      <c r="B1023" s="639"/>
    </row>
    <row r="1024" ht="12.75">
      <c r="B1024" s="639"/>
    </row>
    <row r="1025" ht="12.75">
      <c r="B1025" s="639"/>
    </row>
    <row r="1026" ht="12.75">
      <c r="B1026" s="639"/>
    </row>
    <row r="1027" ht="12.75">
      <c r="B1027" s="639"/>
    </row>
    <row r="1028" ht="12.75">
      <c r="B1028" s="639"/>
    </row>
    <row r="1029" ht="12.75">
      <c r="B1029" s="639"/>
    </row>
    <row r="1030" ht="12.75">
      <c r="B1030" s="639"/>
    </row>
    <row r="1031" ht="12.75">
      <c r="B1031" s="639"/>
    </row>
    <row r="1032" ht="12.75">
      <c r="B1032" s="639"/>
    </row>
    <row r="1033" ht="12.75">
      <c r="B1033" s="639"/>
    </row>
    <row r="1034" ht="12.75">
      <c r="B1034" s="639"/>
    </row>
    <row r="1035" ht="12.75">
      <c r="B1035" s="639"/>
    </row>
    <row r="1036" ht="12.75">
      <c r="B1036" s="639"/>
    </row>
    <row r="1037" ht="12.75">
      <c r="B1037" s="639"/>
    </row>
    <row r="1038" ht="12.75">
      <c r="B1038" s="639"/>
    </row>
    <row r="1039" ht="12.75">
      <c r="B1039" s="639"/>
    </row>
    <row r="1040" ht="12.75">
      <c r="B1040" s="639"/>
    </row>
    <row r="1041" ht="12.75">
      <c r="B1041" s="639"/>
    </row>
    <row r="1042" ht="12.75">
      <c r="B1042" s="639"/>
    </row>
    <row r="1043" ht="12.75">
      <c r="B1043" s="639"/>
    </row>
    <row r="1044" ht="12.75">
      <c r="B1044" s="639"/>
    </row>
    <row r="1045" ht="12.75">
      <c r="B1045" s="639"/>
    </row>
    <row r="1046" ht="12.75">
      <c r="B1046" s="639"/>
    </row>
    <row r="1047" ht="12.75">
      <c r="B1047" s="639"/>
    </row>
    <row r="1048" ht="12.75">
      <c r="B1048" s="639"/>
    </row>
    <row r="1049" ht="12.75">
      <c r="B1049" s="639"/>
    </row>
    <row r="1050" ht="12.75">
      <c r="B1050" s="639"/>
    </row>
    <row r="1051" ht="12.75">
      <c r="B1051" s="639"/>
    </row>
    <row r="1052" ht="12.75">
      <c r="B1052" s="639"/>
    </row>
    <row r="1053" ht="12.75">
      <c r="B1053" s="639"/>
    </row>
    <row r="1054" ht="12.75">
      <c r="B1054" s="639"/>
    </row>
    <row r="1055" ht="12.75">
      <c r="B1055" s="639"/>
    </row>
    <row r="1056" ht="12.75">
      <c r="B1056" s="639"/>
    </row>
    <row r="1057" ht="12.75">
      <c r="B1057" s="639"/>
    </row>
    <row r="1058" ht="12.75">
      <c r="B1058" s="639"/>
    </row>
    <row r="1059" ht="12.75">
      <c r="B1059" s="639"/>
    </row>
    <row r="1060" ht="12.75">
      <c r="B1060" s="639"/>
    </row>
    <row r="1061" ht="12.75">
      <c r="B1061" s="639"/>
    </row>
    <row r="1062" ht="12.75">
      <c r="B1062" s="639"/>
    </row>
    <row r="1063" ht="12.75">
      <c r="B1063" s="639"/>
    </row>
    <row r="1064" ht="12.75">
      <c r="B1064" s="639"/>
    </row>
    <row r="1065" ht="12.75">
      <c r="B1065" s="639"/>
    </row>
    <row r="1066" ht="12.75">
      <c r="B1066" s="639"/>
    </row>
    <row r="1067" ht="12.75">
      <c r="B1067" s="639"/>
    </row>
    <row r="1068" ht="12.75">
      <c r="B1068" s="639"/>
    </row>
    <row r="1069" ht="12.75">
      <c r="B1069" s="639"/>
    </row>
    <row r="1070" ht="12.75">
      <c r="B1070" s="639"/>
    </row>
    <row r="1071" ht="12.75">
      <c r="B1071" s="639"/>
    </row>
    <row r="1072" ht="12.75">
      <c r="B1072" s="639"/>
    </row>
    <row r="1073" ht="12.75">
      <c r="B1073" s="639"/>
    </row>
    <row r="1074" ht="12.75">
      <c r="B1074" s="639"/>
    </row>
    <row r="1075" ht="12.75">
      <c r="B1075" s="639"/>
    </row>
    <row r="1076" ht="12.75">
      <c r="B1076" s="639"/>
    </row>
    <row r="1077" ht="12.75">
      <c r="B1077" s="639"/>
    </row>
    <row r="1078" ht="12.75">
      <c r="B1078" s="639"/>
    </row>
    <row r="1079" ht="12.75">
      <c r="B1079" s="639"/>
    </row>
    <row r="1080" ht="12.75">
      <c r="B1080" s="639"/>
    </row>
    <row r="1081" ht="12.75">
      <c r="B1081" s="639"/>
    </row>
    <row r="1082" ht="12.75">
      <c r="B1082" s="639"/>
    </row>
    <row r="1083" ht="12.75">
      <c r="B1083" s="639"/>
    </row>
    <row r="1084" ht="12.75">
      <c r="B1084" s="639"/>
    </row>
    <row r="1085" ht="12.75">
      <c r="B1085" s="639"/>
    </row>
    <row r="1086" ht="12.75">
      <c r="B1086" s="639"/>
    </row>
    <row r="1087" ht="12.75">
      <c r="B1087" s="639"/>
    </row>
    <row r="1088" ht="12.75">
      <c r="B1088" s="639"/>
    </row>
    <row r="1089" ht="12.75">
      <c r="B1089" s="639"/>
    </row>
    <row r="1090" ht="12.75">
      <c r="B1090" s="639"/>
    </row>
    <row r="1091" ht="12.75">
      <c r="B1091" s="639"/>
    </row>
    <row r="1092" ht="12.75">
      <c r="B1092" s="639"/>
    </row>
    <row r="1093" ht="12.75">
      <c r="B1093" s="639"/>
    </row>
    <row r="1094" ht="12.75">
      <c r="B1094" s="639"/>
    </row>
    <row r="1095" ht="12.75">
      <c r="B1095" s="639"/>
    </row>
    <row r="1096" ht="12.75">
      <c r="B1096" s="639"/>
    </row>
    <row r="1097" ht="12.75">
      <c r="B1097" s="639"/>
    </row>
    <row r="1098" ht="12.75">
      <c r="B1098" s="639"/>
    </row>
    <row r="1099" ht="12.75">
      <c r="B1099" s="639"/>
    </row>
    <row r="1100" ht="12.75">
      <c r="B1100" s="639"/>
    </row>
    <row r="1101" ht="12.75">
      <c r="B1101" s="639"/>
    </row>
    <row r="1102" ht="12.75">
      <c r="B1102" s="639"/>
    </row>
    <row r="1103" ht="12.75">
      <c r="B1103" s="639"/>
    </row>
    <row r="1104" ht="12.75">
      <c r="B1104" s="639"/>
    </row>
    <row r="1105" ht="12.75">
      <c r="B1105" s="639"/>
    </row>
    <row r="1106" ht="12.75">
      <c r="B1106" s="639"/>
    </row>
    <row r="1107" ht="12.75">
      <c r="B1107" s="639"/>
    </row>
    <row r="1108" ht="12.75">
      <c r="B1108" s="639"/>
    </row>
    <row r="1109" ht="12.75">
      <c r="B1109" s="639"/>
    </row>
    <row r="1110" ht="12.75">
      <c r="B1110" s="639"/>
    </row>
    <row r="1111" ht="12.75">
      <c r="B1111" s="639"/>
    </row>
    <row r="1112" ht="12.75">
      <c r="B1112" s="639"/>
    </row>
    <row r="1113" ht="12.75">
      <c r="B1113" s="639"/>
    </row>
    <row r="1114" ht="12.75">
      <c r="B1114" s="639"/>
    </row>
    <row r="1115" ht="12.75">
      <c r="B1115" s="639"/>
    </row>
    <row r="1116" ht="12.75">
      <c r="B1116" s="639"/>
    </row>
    <row r="1117" ht="12.75">
      <c r="B1117" s="639"/>
    </row>
    <row r="1118" ht="12.75">
      <c r="B1118" s="639"/>
    </row>
    <row r="1119" ht="12.75">
      <c r="B1119" s="639"/>
    </row>
    <row r="1120" ht="12.75">
      <c r="B1120" s="639"/>
    </row>
    <row r="1121" ht="12.75">
      <c r="B1121" s="639"/>
    </row>
    <row r="1122" ht="12.75">
      <c r="B1122" s="639"/>
    </row>
    <row r="1123" ht="12.75">
      <c r="B1123" s="639"/>
    </row>
    <row r="1124" ht="12.75">
      <c r="B1124" s="639"/>
    </row>
    <row r="1125" ht="12.75">
      <c r="B1125" s="639"/>
    </row>
    <row r="1126" ht="12.75">
      <c r="B1126" s="639"/>
    </row>
    <row r="1127" ht="12.75">
      <c r="B1127" s="639"/>
    </row>
    <row r="1128" ht="12.75">
      <c r="B1128" s="639"/>
    </row>
    <row r="1129" ht="12.75">
      <c r="B1129" s="639"/>
    </row>
    <row r="1130" ht="12.75">
      <c r="B1130" s="639"/>
    </row>
    <row r="1131" ht="12.75">
      <c r="B1131" s="639"/>
    </row>
    <row r="1132" ht="12.75">
      <c r="B1132" s="639"/>
    </row>
    <row r="1133" ht="12.75">
      <c r="B1133" s="639"/>
    </row>
    <row r="1134" ht="12.75">
      <c r="B1134" s="639"/>
    </row>
    <row r="1135" ht="12.75">
      <c r="B1135" s="639"/>
    </row>
    <row r="1136" ht="12.75">
      <c r="B1136" s="639"/>
    </row>
    <row r="1137" ht="12.75">
      <c r="B1137" s="639"/>
    </row>
    <row r="1138" ht="12.75">
      <c r="B1138" s="639"/>
    </row>
    <row r="1139" ht="12.75">
      <c r="B1139" s="639"/>
    </row>
    <row r="1140" ht="12.75">
      <c r="B1140" s="639"/>
    </row>
    <row r="1141" ht="12.75">
      <c r="B1141" s="639"/>
    </row>
    <row r="1142" ht="12.75">
      <c r="B1142" s="639"/>
    </row>
    <row r="1143" ht="12.75">
      <c r="B1143" s="639"/>
    </row>
    <row r="1144" ht="12.75">
      <c r="B1144" s="639"/>
    </row>
    <row r="1145" ht="12.75">
      <c r="B1145" s="639"/>
    </row>
    <row r="1146" ht="12.75">
      <c r="B1146" s="639"/>
    </row>
    <row r="1147" ht="12.75">
      <c r="B1147" s="639"/>
    </row>
    <row r="1148" ht="12.75">
      <c r="B1148" s="639"/>
    </row>
    <row r="1149" ht="12.75">
      <c r="B1149" s="639"/>
    </row>
    <row r="1150" ht="12.75">
      <c r="B1150" s="639"/>
    </row>
    <row r="1151" ht="12.75">
      <c r="B1151" s="639"/>
    </row>
    <row r="1152" ht="12.75">
      <c r="B1152" s="639"/>
    </row>
    <row r="1153" ht="12.75">
      <c r="B1153" s="639"/>
    </row>
    <row r="1154" ht="12.75">
      <c r="B1154" s="639"/>
    </row>
    <row r="1155" ht="12.75">
      <c r="B1155" s="639"/>
    </row>
    <row r="1156" ht="12.75">
      <c r="B1156" s="639"/>
    </row>
    <row r="1157" ht="12.75">
      <c r="B1157" s="639"/>
    </row>
    <row r="1158" ht="12.75">
      <c r="B1158" s="639"/>
    </row>
    <row r="1159" ht="12.75">
      <c r="B1159" s="639"/>
    </row>
    <row r="1160" ht="12.75">
      <c r="B1160" s="639"/>
    </row>
    <row r="1161" ht="12.75">
      <c r="B1161" s="639"/>
    </row>
    <row r="1162" ht="12.75">
      <c r="B1162" s="639"/>
    </row>
    <row r="1163" ht="12.75">
      <c r="B1163" s="639"/>
    </row>
    <row r="1164" ht="12.75">
      <c r="B1164" s="639"/>
    </row>
    <row r="1165" ht="12.75">
      <c r="B1165" s="639"/>
    </row>
    <row r="1166" ht="12.75">
      <c r="B1166" s="639"/>
    </row>
    <row r="1167" ht="12.75">
      <c r="B1167" s="639"/>
    </row>
    <row r="1168" ht="12.75">
      <c r="B1168" s="639"/>
    </row>
    <row r="1169" ht="12.75">
      <c r="B1169" s="639"/>
    </row>
    <row r="1170" ht="12.75">
      <c r="B1170" s="639"/>
    </row>
    <row r="1171" ht="12.75">
      <c r="B1171" s="639"/>
    </row>
    <row r="1172" ht="12.75">
      <c r="B1172" s="639"/>
    </row>
    <row r="1173" ht="12.75">
      <c r="B1173" s="639"/>
    </row>
    <row r="1174" ht="12.75">
      <c r="B1174" s="639"/>
    </row>
    <row r="1175" ht="12.75">
      <c r="B1175" s="639"/>
    </row>
    <row r="1176" ht="12.75">
      <c r="B1176" s="639"/>
    </row>
    <row r="1177" ht="12.75">
      <c r="B1177" s="639"/>
    </row>
    <row r="1178" ht="12.75">
      <c r="B1178" s="639"/>
    </row>
    <row r="1179" ht="12.75">
      <c r="B1179" s="639"/>
    </row>
    <row r="1180" ht="12.75">
      <c r="B1180" s="639"/>
    </row>
    <row r="1181" ht="12.75">
      <c r="B1181" s="639"/>
    </row>
    <row r="1182" ht="12.75">
      <c r="B1182" s="639"/>
    </row>
    <row r="1183" ht="12.75">
      <c r="B1183" s="639"/>
    </row>
    <row r="1184" ht="12.75">
      <c r="B1184" s="639"/>
    </row>
    <row r="1185" ht="12.75">
      <c r="B1185" s="639"/>
    </row>
    <row r="1186" ht="12.75">
      <c r="B1186" s="639"/>
    </row>
    <row r="1187" ht="12.75">
      <c r="B1187" s="639"/>
    </row>
    <row r="1188" ht="12.75">
      <c r="B1188" s="639"/>
    </row>
    <row r="1189" ht="12.75">
      <c r="B1189" s="639"/>
    </row>
    <row r="1190" ht="12.75">
      <c r="B1190" s="639"/>
    </row>
    <row r="1191" ht="12.75">
      <c r="B1191" s="639"/>
    </row>
    <row r="1192" ht="12.75">
      <c r="B1192" s="639"/>
    </row>
    <row r="1193" ht="12.75">
      <c r="B1193" s="639"/>
    </row>
    <row r="1194" ht="12.75">
      <c r="B1194" s="639"/>
    </row>
    <row r="1195" ht="12.75">
      <c r="B1195" s="639"/>
    </row>
    <row r="1196" ht="12.75">
      <c r="B1196" s="639"/>
    </row>
    <row r="1197" ht="12.75">
      <c r="B1197" s="639"/>
    </row>
    <row r="1198" ht="12.75">
      <c r="B1198" s="639"/>
    </row>
    <row r="1199" ht="12.75">
      <c r="B1199" s="639"/>
    </row>
    <row r="1200" ht="12.75">
      <c r="B1200" s="639"/>
    </row>
    <row r="1201" ht="12.75">
      <c r="B1201" s="639"/>
    </row>
    <row r="1202" ht="12.75">
      <c r="B1202" s="639"/>
    </row>
    <row r="1203" ht="12.75">
      <c r="B1203" s="639"/>
    </row>
    <row r="1204" ht="12.75">
      <c r="B1204" s="639"/>
    </row>
    <row r="1205" ht="12.75">
      <c r="B1205" s="639"/>
    </row>
    <row r="1206" ht="12.75">
      <c r="B1206" s="639"/>
    </row>
    <row r="1207" ht="12.75">
      <c r="B1207" s="639"/>
    </row>
    <row r="1208" ht="12.75">
      <c r="B1208" s="639"/>
    </row>
    <row r="1209" ht="12.75">
      <c r="B1209" s="639"/>
    </row>
    <row r="1210" ht="12.75">
      <c r="B1210" s="639"/>
    </row>
    <row r="1211" ht="12.75">
      <c r="B1211" s="639"/>
    </row>
    <row r="1212" ht="12.75">
      <c r="B1212" s="639"/>
    </row>
    <row r="1213" ht="12.75">
      <c r="B1213" s="639"/>
    </row>
    <row r="1214" ht="12.75">
      <c r="B1214" s="639"/>
    </row>
    <row r="1215" ht="12.75">
      <c r="B1215" s="639"/>
    </row>
    <row r="1216" ht="12.75">
      <c r="B1216" s="639"/>
    </row>
    <row r="1217" ht="12.75">
      <c r="B1217" s="639"/>
    </row>
    <row r="1218" ht="12.75">
      <c r="B1218" s="639"/>
    </row>
    <row r="1219" ht="12.75">
      <c r="B1219" s="639"/>
    </row>
    <row r="1220" ht="12.75">
      <c r="B1220" s="639"/>
    </row>
    <row r="1221" ht="12.75">
      <c r="B1221" s="639"/>
    </row>
    <row r="1222" ht="12.75">
      <c r="B1222" s="639"/>
    </row>
    <row r="1223" ht="12.75">
      <c r="B1223" s="639"/>
    </row>
    <row r="1224" ht="12.75">
      <c r="B1224" s="639"/>
    </row>
    <row r="1225" ht="12.75">
      <c r="B1225" s="639"/>
    </row>
    <row r="1226" ht="12.75">
      <c r="B1226" s="639"/>
    </row>
    <row r="1227" ht="12.75">
      <c r="B1227" s="639"/>
    </row>
    <row r="1228" ht="12.75">
      <c r="B1228" s="639"/>
    </row>
    <row r="1229" ht="12.75">
      <c r="B1229" s="639"/>
    </row>
    <row r="1230" ht="12.75">
      <c r="B1230" s="639"/>
    </row>
    <row r="1231" ht="12.75">
      <c r="B1231" s="639"/>
    </row>
    <row r="1232" ht="12.75">
      <c r="B1232" s="639"/>
    </row>
    <row r="1233" ht="12.75">
      <c r="B1233" s="639"/>
    </row>
    <row r="1234" ht="12.75">
      <c r="B1234" s="639"/>
    </row>
    <row r="1235" ht="12.75">
      <c r="B1235" s="639"/>
    </row>
    <row r="1236" ht="12.75">
      <c r="B1236" s="639"/>
    </row>
    <row r="1237" ht="12.75">
      <c r="B1237" s="639"/>
    </row>
    <row r="1238" ht="12.75">
      <c r="B1238" s="639"/>
    </row>
    <row r="1239" ht="12.75">
      <c r="B1239" s="639"/>
    </row>
    <row r="1240" ht="12.75">
      <c r="B1240" s="639"/>
    </row>
    <row r="1241" ht="12.75">
      <c r="B1241" s="639"/>
    </row>
    <row r="1242" ht="12.75">
      <c r="B1242" s="639"/>
    </row>
    <row r="1243" ht="12.75">
      <c r="B1243" s="639"/>
    </row>
    <row r="1244" ht="12.75">
      <c r="B1244" s="639"/>
    </row>
    <row r="1245" ht="12.75">
      <c r="B1245" s="639"/>
    </row>
    <row r="1246" ht="12.75">
      <c r="B1246" s="639"/>
    </row>
    <row r="1247" ht="12.75">
      <c r="B1247" s="639"/>
    </row>
    <row r="1248" ht="12.75">
      <c r="B1248" s="639"/>
    </row>
    <row r="1249" ht="12.75">
      <c r="B1249" s="639"/>
    </row>
    <row r="1250" ht="12.75">
      <c r="B1250" s="639"/>
    </row>
    <row r="1251" ht="12.75">
      <c r="B1251" s="639"/>
    </row>
    <row r="1252" ht="12.75">
      <c r="B1252" s="639"/>
    </row>
    <row r="1253" ht="12.75">
      <c r="B1253" s="639"/>
    </row>
    <row r="1254" ht="12.75">
      <c r="B1254" s="639"/>
    </row>
    <row r="1255" ht="12.75">
      <c r="B1255" s="639"/>
    </row>
    <row r="1256" ht="12.75">
      <c r="B1256" s="639"/>
    </row>
    <row r="1257" ht="12.75">
      <c r="B1257" s="639"/>
    </row>
    <row r="1258" ht="12.75">
      <c r="B1258" s="639"/>
    </row>
    <row r="1259" ht="12.75">
      <c r="B1259" s="639"/>
    </row>
    <row r="1260" ht="12.75">
      <c r="B1260" s="639"/>
    </row>
    <row r="1261" ht="12.75">
      <c r="B1261" s="639"/>
    </row>
    <row r="1262" ht="12.75">
      <c r="B1262" s="639"/>
    </row>
    <row r="1263" ht="12.75">
      <c r="B1263" s="639"/>
    </row>
    <row r="1264" ht="12.75">
      <c r="B1264" s="639"/>
    </row>
    <row r="1265" ht="12.75">
      <c r="B1265" s="639"/>
    </row>
    <row r="1266" ht="12.75">
      <c r="B1266" s="639"/>
    </row>
    <row r="1267" ht="12.75">
      <c r="B1267" s="639"/>
    </row>
    <row r="1268" ht="12.75">
      <c r="B1268" s="639"/>
    </row>
    <row r="1269" ht="12.75">
      <c r="B1269" s="639"/>
    </row>
    <row r="1270" ht="12.75">
      <c r="B1270" s="639"/>
    </row>
    <row r="1271" ht="12.75">
      <c r="B1271" s="639"/>
    </row>
    <row r="1272" ht="12.75">
      <c r="B1272" s="639"/>
    </row>
    <row r="1273" ht="12.75">
      <c r="B1273" s="639"/>
    </row>
    <row r="1274" ht="12.75">
      <c r="B1274" s="639"/>
    </row>
    <row r="1275" ht="12.75">
      <c r="B1275" s="639"/>
    </row>
    <row r="1276" ht="12.75">
      <c r="B1276" s="639"/>
    </row>
    <row r="1277" ht="12.75">
      <c r="B1277" s="639"/>
    </row>
    <row r="1278" ht="12.75">
      <c r="B1278" s="639"/>
    </row>
    <row r="1279" ht="12.75">
      <c r="B1279" s="639"/>
    </row>
    <row r="1280" ht="12.75">
      <c r="B1280" s="639"/>
    </row>
    <row r="1281" ht="12.75">
      <c r="B1281" s="639"/>
    </row>
    <row r="1282" ht="12.75">
      <c r="B1282" s="639"/>
    </row>
    <row r="1283" ht="12.75">
      <c r="B1283" s="639"/>
    </row>
    <row r="1284" ht="12.75">
      <c r="B1284" s="639"/>
    </row>
    <row r="1285" ht="12.75">
      <c r="B1285" s="639"/>
    </row>
    <row r="1286" ht="12.75">
      <c r="B1286" s="639"/>
    </row>
    <row r="1287" ht="12.75">
      <c r="B1287" s="639"/>
    </row>
    <row r="1288" ht="12.75">
      <c r="B1288" s="639"/>
    </row>
    <row r="1289" ht="12.75">
      <c r="B1289" s="639"/>
    </row>
    <row r="1290" ht="12.75">
      <c r="B1290" s="639"/>
    </row>
    <row r="1291" ht="12.75">
      <c r="B1291" s="639"/>
    </row>
    <row r="1292" ht="12.75">
      <c r="B1292" s="639"/>
    </row>
    <row r="1293" ht="12.75">
      <c r="B1293" s="639"/>
    </row>
    <row r="1294" ht="12.75">
      <c r="B1294" s="639"/>
    </row>
    <row r="1295" ht="12.75">
      <c r="B1295" s="639"/>
    </row>
    <row r="1296" ht="12.75">
      <c r="B1296" s="639"/>
    </row>
    <row r="1297" ht="12.75">
      <c r="B1297" s="639"/>
    </row>
    <row r="1298" ht="12.75">
      <c r="B1298" s="639"/>
    </row>
    <row r="1299" ht="12.75">
      <c r="B1299" s="639"/>
    </row>
    <row r="1300" ht="12.75">
      <c r="B1300" s="639"/>
    </row>
    <row r="1301" ht="12.75">
      <c r="B1301" s="639"/>
    </row>
    <row r="1302" ht="12.75">
      <c r="B1302" s="639"/>
    </row>
    <row r="1303" ht="12.75">
      <c r="B1303" s="639"/>
    </row>
    <row r="1304" ht="12.75">
      <c r="B1304" s="639"/>
    </row>
    <row r="1305" ht="12.75">
      <c r="B1305" s="639"/>
    </row>
    <row r="1306" ht="12.75">
      <c r="B1306" s="639"/>
    </row>
    <row r="1307" ht="12.75">
      <c r="B1307" s="639"/>
    </row>
    <row r="1308" ht="12.75">
      <c r="B1308" s="639"/>
    </row>
    <row r="1309" ht="12.75">
      <c r="B1309" s="639"/>
    </row>
    <row r="1310" ht="12.75">
      <c r="B1310" s="639"/>
    </row>
    <row r="1311" ht="12.75">
      <c r="B1311" s="639"/>
    </row>
    <row r="1312" ht="12.75">
      <c r="B1312" s="639"/>
    </row>
    <row r="1313" ht="12.75">
      <c r="B1313" s="639"/>
    </row>
    <row r="1314" ht="12.75">
      <c r="B1314" s="639"/>
    </row>
    <row r="1315" ht="12.75">
      <c r="B1315" s="639"/>
    </row>
    <row r="1316" ht="12.75">
      <c r="B1316" s="639"/>
    </row>
    <row r="1317" ht="12.75">
      <c r="B1317" s="639"/>
    </row>
    <row r="1318" ht="12.75">
      <c r="B1318" s="639"/>
    </row>
    <row r="1319" ht="12.75">
      <c r="B1319" s="639"/>
    </row>
    <row r="1320" ht="12.75">
      <c r="B1320" s="639"/>
    </row>
    <row r="1321" ht="12.75">
      <c r="B1321" s="639"/>
    </row>
    <row r="1322" ht="12.75">
      <c r="B1322" s="639"/>
    </row>
    <row r="1323" ht="12.75">
      <c r="B1323" s="639"/>
    </row>
    <row r="1324" ht="12.75">
      <c r="B1324" s="639"/>
    </row>
    <row r="1325" ht="12.75">
      <c r="B1325" s="639"/>
    </row>
    <row r="1326" ht="12.75">
      <c r="B1326" s="639"/>
    </row>
    <row r="1327" ht="12.75">
      <c r="B1327" s="639"/>
    </row>
    <row r="1328" ht="12.75">
      <c r="B1328" s="639"/>
    </row>
    <row r="1329" ht="12.75">
      <c r="B1329" s="639"/>
    </row>
    <row r="1330" ht="12.75">
      <c r="B1330" s="639"/>
    </row>
    <row r="1331" ht="12.75">
      <c r="B1331" s="639"/>
    </row>
    <row r="1332" ht="12.75">
      <c r="B1332" s="639"/>
    </row>
    <row r="1333" ht="12.75">
      <c r="B1333" s="639"/>
    </row>
    <row r="1334" ht="12.75">
      <c r="B1334" s="639"/>
    </row>
    <row r="1335" ht="12.75">
      <c r="B1335" s="639"/>
    </row>
    <row r="1336" ht="12.75">
      <c r="B1336" s="639"/>
    </row>
    <row r="1337" ht="12.75">
      <c r="B1337" s="639"/>
    </row>
    <row r="1338" ht="12.75">
      <c r="B1338" s="639"/>
    </row>
    <row r="1339" ht="12.75">
      <c r="B1339" s="639"/>
    </row>
    <row r="1340" ht="12.75">
      <c r="B1340" s="639"/>
    </row>
    <row r="1341" ht="12.75">
      <c r="B1341" s="639"/>
    </row>
    <row r="1342" ht="12.75">
      <c r="B1342" s="639"/>
    </row>
    <row r="1343" ht="12.75">
      <c r="B1343" s="639"/>
    </row>
    <row r="1344" ht="12.75">
      <c r="B1344" s="639"/>
    </row>
    <row r="1345" ht="12.75">
      <c r="B1345" s="639"/>
    </row>
    <row r="1346" ht="12.75">
      <c r="B1346" s="639"/>
    </row>
    <row r="1347" ht="12.75">
      <c r="B1347" s="639"/>
    </row>
    <row r="1348" ht="12.75">
      <c r="B1348" s="639"/>
    </row>
    <row r="1349" ht="12.75">
      <c r="B1349" s="639"/>
    </row>
    <row r="1350" ht="12.75">
      <c r="B1350" s="639"/>
    </row>
    <row r="1351" ht="12.75">
      <c r="B1351" s="639"/>
    </row>
    <row r="1352" ht="12.75">
      <c r="B1352" s="639"/>
    </row>
    <row r="1353" ht="12.75">
      <c r="B1353" s="639"/>
    </row>
    <row r="1354" ht="12.75">
      <c r="B1354" s="639"/>
    </row>
    <row r="1355" ht="12.75">
      <c r="B1355" s="639"/>
    </row>
    <row r="1356" ht="12.75">
      <c r="B1356" s="639"/>
    </row>
    <row r="1357" ht="12.75">
      <c r="B1357" s="639"/>
    </row>
    <row r="1358" ht="12.75">
      <c r="B1358" s="639"/>
    </row>
    <row r="1359" ht="12.75">
      <c r="B1359" s="639"/>
    </row>
    <row r="1360" ht="12.75">
      <c r="B1360" s="639"/>
    </row>
    <row r="1361" ht="12.75">
      <c r="B1361" s="639"/>
    </row>
    <row r="1362" ht="12.75">
      <c r="B1362" s="639"/>
    </row>
    <row r="1363" ht="12.75">
      <c r="B1363" s="639"/>
    </row>
    <row r="1364" ht="12.75">
      <c r="B1364" s="639"/>
    </row>
    <row r="1365" ht="12.75">
      <c r="B1365" s="639"/>
    </row>
    <row r="1366" ht="12.75">
      <c r="B1366" s="639"/>
    </row>
    <row r="1367" ht="12.75">
      <c r="B1367" s="639"/>
    </row>
    <row r="1368" ht="12.75">
      <c r="B1368" s="639"/>
    </row>
    <row r="1369" ht="12.75">
      <c r="B1369" s="639"/>
    </row>
    <row r="1370" ht="12.75">
      <c r="B1370" s="639"/>
    </row>
    <row r="1371" ht="12.75">
      <c r="B1371" s="639"/>
    </row>
    <row r="1372" ht="12.75">
      <c r="B1372" s="639"/>
    </row>
    <row r="1373" ht="12.75">
      <c r="B1373" s="639"/>
    </row>
    <row r="1374" ht="12.75">
      <c r="B1374" s="639"/>
    </row>
    <row r="1375" ht="12.75">
      <c r="B1375" s="639"/>
    </row>
    <row r="1376" ht="12.75">
      <c r="B1376" s="639"/>
    </row>
    <row r="1377" ht="12.75">
      <c r="B1377" s="639"/>
    </row>
    <row r="1378" ht="12.75">
      <c r="B1378" s="639"/>
    </row>
    <row r="1379" ht="12.75">
      <c r="B1379" s="639"/>
    </row>
    <row r="1380" ht="12.75">
      <c r="B1380" s="639"/>
    </row>
    <row r="1381" ht="12.75">
      <c r="B1381" s="639"/>
    </row>
    <row r="1382" ht="12.75">
      <c r="B1382" s="639"/>
    </row>
    <row r="1383" ht="12.75">
      <c r="B1383" s="639"/>
    </row>
    <row r="1384" ht="12.75">
      <c r="B1384" s="639"/>
    </row>
    <row r="1385" ht="12.75">
      <c r="B1385" s="639"/>
    </row>
    <row r="1386" ht="12.75">
      <c r="B1386" s="639"/>
    </row>
    <row r="1387" ht="12.75">
      <c r="B1387" s="639"/>
    </row>
    <row r="1388" ht="12.75">
      <c r="B1388" s="639"/>
    </row>
    <row r="1389" ht="12.75">
      <c r="B1389" s="639"/>
    </row>
    <row r="1390" ht="12.75">
      <c r="B1390" s="639"/>
    </row>
    <row r="1391" ht="12.75">
      <c r="B1391" s="639"/>
    </row>
    <row r="1392" ht="12.75">
      <c r="B1392" s="639"/>
    </row>
    <row r="1393" ht="12.75">
      <c r="B1393" s="639"/>
    </row>
    <row r="1394" ht="12.75">
      <c r="B1394" s="639"/>
    </row>
    <row r="1395" ht="12.75">
      <c r="B1395" s="639"/>
    </row>
    <row r="1396" ht="12.75">
      <c r="B1396" s="639"/>
    </row>
    <row r="1397" ht="12.75">
      <c r="B1397" s="639"/>
    </row>
    <row r="1398" ht="12.75">
      <c r="B1398" s="639"/>
    </row>
    <row r="1399" ht="12.75">
      <c r="B1399" s="639"/>
    </row>
    <row r="1400" ht="12.75">
      <c r="B1400" s="639"/>
    </row>
    <row r="1401" ht="12.75">
      <c r="B1401" s="639"/>
    </row>
    <row r="1402" ht="12.75">
      <c r="B1402" s="639"/>
    </row>
    <row r="1403" ht="12.75">
      <c r="B1403" s="639"/>
    </row>
    <row r="1404" ht="12.75">
      <c r="B1404" s="639"/>
    </row>
    <row r="1405" ht="12.75">
      <c r="B1405" s="639"/>
    </row>
    <row r="1406" ht="12.75">
      <c r="B1406" s="639"/>
    </row>
    <row r="1407" ht="12.75">
      <c r="B1407" s="639"/>
    </row>
    <row r="1408" ht="12.75">
      <c r="B1408" s="639"/>
    </row>
    <row r="1409" ht="12.75">
      <c r="B1409" s="639"/>
    </row>
    <row r="1410" ht="12.75">
      <c r="B1410" s="639"/>
    </row>
    <row r="1411" ht="12.75">
      <c r="B1411" s="639"/>
    </row>
    <row r="1412" ht="12.75">
      <c r="B1412" s="639"/>
    </row>
    <row r="1413" ht="12.75">
      <c r="B1413" s="639"/>
    </row>
    <row r="1414" ht="12.75">
      <c r="B1414" s="639"/>
    </row>
    <row r="1415" ht="12.75">
      <c r="B1415" s="639"/>
    </row>
    <row r="1416" ht="12.75">
      <c r="B1416" s="639"/>
    </row>
    <row r="1417" ht="12.75">
      <c r="B1417" s="639"/>
    </row>
    <row r="1418" ht="12.75">
      <c r="B1418" s="639"/>
    </row>
    <row r="1419" ht="12.75">
      <c r="B1419" s="639"/>
    </row>
    <row r="1420" ht="12.75">
      <c r="B1420" s="639"/>
    </row>
    <row r="1421" ht="12.75">
      <c r="B1421" s="639"/>
    </row>
    <row r="1422" ht="12.75">
      <c r="B1422" s="639"/>
    </row>
    <row r="1423" ht="12.75">
      <c r="B1423" s="639"/>
    </row>
    <row r="1424" ht="12.75">
      <c r="B1424" s="639"/>
    </row>
    <row r="1425" ht="12.75">
      <c r="B1425" s="639"/>
    </row>
    <row r="1426" ht="12.75">
      <c r="B1426" s="639"/>
    </row>
    <row r="1427" ht="12.75">
      <c r="B1427" s="639"/>
    </row>
    <row r="1428" ht="12.75">
      <c r="B1428" s="639"/>
    </row>
    <row r="1429" ht="12.75">
      <c r="B1429" s="639"/>
    </row>
    <row r="1430" ht="12.75">
      <c r="B1430" s="639"/>
    </row>
    <row r="1431" ht="12.75">
      <c r="B1431" s="639"/>
    </row>
    <row r="1432" ht="12.75">
      <c r="B1432" s="639"/>
    </row>
    <row r="1433" ht="12.75">
      <c r="B1433" s="639"/>
    </row>
    <row r="1434" ht="12.75">
      <c r="B1434" s="639"/>
    </row>
    <row r="1435" ht="12.75">
      <c r="B1435" s="639"/>
    </row>
    <row r="1436" ht="12.75">
      <c r="B1436" s="639"/>
    </row>
    <row r="1437" ht="12.75">
      <c r="B1437" s="639"/>
    </row>
    <row r="1438" ht="12.75">
      <c r="B1438" s="639"/>
    </row>
    <row r="1439" ht="12.75">
      <c r="B1439" s="639"/>
    </row>
    <row r="1440" ht="12.75">
      <c r="B1440" s="639"/>
    </row>
    <row r="1441" ht="12.75">
      <c r="B1441" s="639"/>
    </row>
    <row r="1442" ht="12.75">
      <c r="B1442" s="639"/>
    </row>
    <row r="1443" ht="12.75">
      <c r="B1443" s="639"/>
    </row>
    <row r="1444" ht="12.75">
      <c r="B1444" s="639"/>
    </row>
    <row r="1445" ht="12.75">
      <c r="B1445" s="639"/>
    </row>
    <row r="1446" ht="12.75">
      <c r="B1446" s="639"/>
    </row>
    <row r="1447" ht="12.75">
      <c r="B1447" s="639"/>
    </row>
    <row r="1448" ht="12.75">
      <c r="B1448" s="639"/>
    </row>
    <row r="1449" ht="12.75">
      <c r="B1449" s="639"/>
    </row>
    <row r="1450" ht="12.75">
      <c r="B1450" s="639"/>
    </row>
    <row r="1451" ht="12.75">
      <c r="B1451" s="639"/>
    </row>
    <row r="1452" ht="12.75">
      <c r="B1452" s="639"/>
    </row>
    <row r="1453" ht="12.75">
      <c r="B1453" s="639"/>
    </row>
    <row r="1454" ht="12.75">
      <c r="B1454" s="639"/>
    </row>
    <row r="1455" ht="12.75">
      <c r="B1455" s="639"/>
    </row>
    <row r="1456" ht="12.75">
      <c r="B1456" s="639"/>
    </row>
    <row r="1457" ht="12.75">
      <c r="B1457" s="639"/>
    </row>
    <row r="1458" ht="12.75">
      <c r="B1458" s="639"/>
    </row>
    <row r="1459" ht="12.75">
      <c r="B1459" s="639"/>
    </row>
    <row r="1460" ht="12.75">
      <c r="B1460" s="639"/>
    </row>
    <row r="1461" ht="12.75">
      <c r="B1461" s="639"/>
    </row>
    <row r="1462" ht="12.75">
      <c r="B1462" s="639"/>
    </row>
    <row r="1463" ht="12.75">
      <c r="B1463" s="639"/>
    </row>
    <row r="1464" ht="12.75">
      <c r="B1464" s="639"/>
    </row>
    <row r="1465" ht="12.75">
      <c r="B1465" s="639"/>
    </row>
    <row r="1466" ht="12.75">
      <c r="B1466" s="639"/>
    </row>
    <row r="1467" ht="12.75">
      <c r="B1467" s="639"/>
    </row>
    <row r="1468" ht="12.75">
      <c r="B1468" s="639"/>
    </row>
    <row r="1469" ht="12.75">
      <c r="B1469" s="639"/>
    </row>
    <row r="1470" ht="12.75">
      <c r="B1470" s="639"/>
    </row>
    <row r="1471" ht="12.75">
      <c r="B1471" s="639"/>
    </row>
    <row r="1472" ht="12.75">
      <c r="B1472" s="639"/>
    </row>
    <row r="1473" ht="12.75">
      <c r="B1473" s="639"/>
    </row>
    <row r="1474" ht="12.75">
      <c r="B1474" s="639"/>
    </row>
    <row r="1475" ht="12.75">
      <c r="B1475" s="639"/>
    </row>
    <row r="1476" ht="12.75">
      <c r="B1476" s="639"/>
    </row>
    <row r="1477" ht="12.75">
      <c r="B1477" s="639"/>
    </row>
    <row r="1478" ht="12.75">
      <c r="B1478" s="639"/>
    </row>
    <row r="1479" ht="12.75">
      <c r="B1479" s="639"/>
    </row>
    <row r="1480" ht="12.75">
      <c r="B1480" s="639"/>
    </row>
    <row r="1481" ht="12.75">
      <c r="B1481" s="639"/>
    </row>
    <row r="1482" ht="12.75">
      <c r="B1482" s="639"/>
    </row>
    <row r="1483" ht="12.75">
      <c r="B1483" s="639"/>
    </row>
    <row r="1484" ht="12.75">
      <c r="B1484" s="639"/>
    </row>
    <row r="1485" ht="12.75">
      <c r="B1485" s="639"/>
    </row>
    <row r="1486" ht="12.75">
      <c r="B1486" s="639"/>
    </row>
    <row r="1487" ht="12.75">
      <c r="B1487" s="639"/>
    </row>
    <row r="1488" ht="12.75">
      <c r="B1488" s="639"/>
    </row>
    <row r="1489" ht="12.75">
      <c r="B1489" s="639"/>
    </row>
    <row r="1490" ht="12.75">
      <c r="B1490" s="639"/>
    </row>
    <row r="1491" ht="12.75">
      <c r="B1491" s="639"/>
    </row>
    <row r="1492" ht="12.75">
      <c r="B1492" s="639"/>
    </row>
    <row r="1493" ht="12.75">
      <c r="B1493" s="639"/>
    </row>
    <row r="1494" ht="12.75">
      <c r="B1494" s="639"/>
    </row>
    <row r="1495" ht="12.75">
      <c r="B1495" s="639"/>
    </row>
    <row r="1496" ht="12.75">
      <c r="B1496" s="639"/>
    </row>
    <row r="1497" ht="12.75">
      <c r="B1497" s="639"/>
    </row>
    <row r="1498" ht="12.75">
      <c r="B1498" s="639"/>
    </row>
    <row r="1499" ht="12.75">
      <c r="B1499" s="639"/>
    </row>
    <row r="1500" ht="12.75">
      <c r="B1500" s="639"/>
    </row>
    <row r="1501" ht="12.75">
      <c r="B1501" s="639"/>
    </row>
    <row r="1502" ht="12.75">
      <c r="B1502" s="639"/>
    </row>
    <row r="1503" ht="12.75">
      <c r="B1503" s="639"/>
    </row>
    <row r="1504" ht="12.75">
      <c r="B1504" s="639"/>
    </row>
    <row r="1505" ht="12.75">
      <c r="B1505" s="639"/>
    </row>
    <row r="1506" ht="12.75">
      <c r="B1506" s="639"/>
    </row>
    <row r="1507" ht="12.75">
      <c r="B1507" s="639"/>
    </row>
    <row r="1508" ht="12.75">
      <c r="B1508" s="639"/>
    </row>
    <row r="1509" ht="12.75">
      <c r="B1509" s="639"/>
    </row>
    <row r="1510" ht="12.75">
      <c r="B1510" s="639"/>
    </row>
    <row r="1511" ht="12.75">
      <c r="B1511" s="639"/>
    </row>
    <row r="1512" ht="12.75">
      <c r="B1512" s="639"/>
    </row>
    <row r="1513" ht="12.75">
      <c r="B1513" s="639"/>
    </row>
    <row r="1514" ht="12.75">
      <c r="B1514" s="639"/>
    </row>
    <row r="1515" ht="12.75">
      <c r="B1515" s="639"/>
    </row>
    <row r="1516" ht="12.75">
      <c r="B1516" s="639"/>
    </row>
    <row r="1517" ht="12.75">
      <c r="B1517" s="639"/>
    </row>
    <row r="1518" ht="12.75">
      <c r="B1518" s="639"/>
    </row>
    <row r="1519" ht="12.75">
      <c r="B1519" s="639"/>
    </row>
    <row r="1520" ht="12.75">
      <c r="B1520" s="639"/>
    </row>
    <row r="1521" ht="12.75">
      <c r="B1521" s="639"/>
    </row>
    <row r="1522" ht="12.75">
      <c r="B1522" s="639"/>
    </row>
    <row r="1523" ht="12.75">
      <c r="B1523" s="639"/>
    </row>
    <row r="1524" ht="12.75">
      <c r="B1524" s="639"/>
    </row>
    <row r="1525" ht="12.75">
      <c r="B1525" s="639"/>
    </row>
    <row r="1526" ht="12.75">
      <c r="B1526" s="639"/>
    </row>
    <row r="1527" ht="12.75">
      <c r="B1527" s="639"/>
    </row>
    <row r="1528" ht="12.75">
      <c r="B1528" s="639"/>
    </row>
    <row r="1529" ht="12.75">
      <c r="B1529" s="639"/>
    </row>
    <row r="1530" ht="12.75">
      <c r="B1530" s="639"/>
    </row>
    <row r="1531" ht="12.75">
      <c r="B1531" s="639"/>
    </row>
    <row r="1532" ht="12.75">
      <c r="B1532" s="639"/>
    </row>
    <row r="1533" ht="12.75">
      <c r="B1533" s="639"/>
    </row>
    <row r="1534" ht="12.75">
      <c r="B1534" s="639"/>
    </row>
    <row r="1535" ht="12.75">
      <c r="B1535" s="639"/>
    </row>
    <row r="1536" ht="12.75">
      <c r="B1536" s="639"/>
    </row>
    <row r="1537" ht="12.75">
      <c r="B1537" s="639"/>
    </row>
    <row r="1538" ht="12.75">
      <c r="B1538" s="639"/>
    </row>
    <row r="1539" ht="12.75">
      <c r="B1539" s="639"/>
    </row>
    <row r="1540" ht="12.75">
      <c r="B1540" s="639"/>
    </row>
    <row r="1541" ht="12.75">
      <c r="B1541" s="639"/>
    </row>
    <row r="1542" ht="12.75">
      <c r="B1542" s="639"/>
    </row>
    <row r="1543" ht="12.75">
      <c r="B1543" s="639"/>
    </row>
    <row r="1544" ht="12.75">
      <c r="B1544" s="639"/>
    </row>
    <row r="1545" ht="12.75">
      <c r="B1545" s="639"/>
    </row>
    <row r="1546" ht="12.75">
      <c r="B1546" s="639"/>
    </row>
    <row r="1547" ht="12.75">
      <c r="B1547" s="639"/>
    </row>
    <row r="1548" ht="12.75">
      <c r="B1548" s="639"/>
    </row>
    <row r="1549" ht="12.75">
      <c r="B1549" s="639"/>
    </row>
    <row r="1550" ht="12.75">
      <c r="B1550" s="639"/>
    </row>
    <row r="1551" ht="12.75">
      <c r="B1551" s="639"/>
    </row>
    <row r="1552" ht="12.75">
      <c r="B1552" s="639"/>
    </row>
    <row r="1553" ht="12.75">
      <c r="B1553" s="639"/>
    </row>
    <row r="1554" ht="12.75">
      <c r="B1554" s="639"/>
    </row>
    <row r="1555" ht="12.75">
      <c r="B1555" s="639"/>
    </row>
    <row r="1556" ht="12.75">
      <c r="B1556" s="639"/>
    </row>
    <row r="1557" ht="12.75">
      <c r="B1557" s="639"/>
    </row>
    <row r="1558" ht="12.75">
      <c r="B1558" s="639"/>
    </row>
    <row r="1559" ht="12.75">
      <c r="B1559" s="639"/>
    </row>
    <row r="1560" ht="12.75">
      <c r="B1560" s="639"/>
    </row>
    <row r="1561" ht="12.75">
      <c r="B1561" s="639"/>
    </row>
    <row r="1562" ht="12.75">
      <c r="B1562" s="639"/>
    </row>
    <row r="1563" ht="12.75">
      <c r="B1563" s="639"/>
    </row>
    <row r="1564" ht="12.75">
      <c r="B1564" s="639"/>
    </row>
    <row r="1565" ht="12.75">
      <c r="B1565" s="639"/>
    </row>
    <row r="1566" ht="12.75">
      <c r="B1566" s="639"/>
    </row>
    <row r="1567" ht="12.75">
      <c r="B1567" s="639"/>
    </row>
    <row r="1568" ht="12.75">
      <c r="B1568" s="639"/>
    </row>
    <row r="1569" ht="12.75">
      <c r="B1569" s="639"/>
    </row>
    <row r="1570" ht="12.75">
      <c r="B1570" s="639"/>
    </row>
    <row r="1571" ht="12.75">
      <c r="B1571" s="639"/>
    </row>
    <row r="1572" ht="12.75">
      <c r="B1572" s="639"/>
    </row>
    <row r="1573" ht="12.75">
      <c r="B1573" s="639"/>
    </row>
    <row r="1574" ht="12.75">
      <c r="B1574" s="639"/>
    </row>
    <row r="1575" ht="12.75">
      <c r="B1575" s="639"/>
    </row>
    <row r="1576" ht="12.75">
      <c r="B1576" s="639"/>
    </row>
    <row r="1577" ht="12.75">
      <c r="B1577" s="639"/>
    </row>
    <row r="1578" ht="12.75">
      <c r="B1578" s="639"/>
    </row>
    <row r="1579" ht="12.75">
      <c r="B1579" s="639"/>
    </row>
    <row r="1580" ht="12.75">
      <c r="B1580" s="639"/>
    </row>
    <row r="1581" ht="12.75">
      <c r="B1581" s="639"/>
    </row>
    <row r="1582" ht="12.75">
      <c r="B1582" s="639"/>
    </row>
    <row r="1583" ht="12.75">
      <c r="B1583" s="639"/>
    </row>
    <row r="1584" ht="12.75">
      <c r="B1584" s="639"/>
    </row>
    <row r="1585" ht="12.75">
      <c r="B1585" s="639"/>
    </row>
    <row r="1586" ht="12.75">
      <c r="B1586" s="639"/>
    </row>
    <row r="1587" ht="12.75">
      <c r="B1587" s="639"/>
    </row>
    <row r="1588" ht="12.75">
      <c r="B1588" s="639"/>
    </row>
    <row r="1589" ht="12.75">
      <c r="B1589" s="639"/>
    </row>
    <row r="1590" ht="12.75">
      <c r="B1590" s="639"/>
    </row>
    <row r="1591" ht="12.75">
      <c r="B1591" s="639"/>
    </row>
    <row r="1592" ht="12.75">
      <c r="B1592" s="639"/>
    </row>
    <row r="1593" ht="12.75">
      <c r="B1593" s="639"/>
    </row>
    <row r="1594" ht="12.75">
      <c r="B1594" s="639"/>
    </row>
    <row r="1595" ht="12.75">
      <c r="B1595" s="639"/>
    </row>
    <row r="1596" ht="12.75">
      <c r="B1596" s="639"/>
    </row>
    <row r="1597" ht="12.75">
      <c r="B1597" s="639"/>
    </row>
    <row r="1598" ht="12.75">
      <c r="B1598" s="639"/>
    </row>
    <row r="1599" ht="12.75">
      <c r="B1599" s="639"/>
    </row>
    <row r="1600" ht="12.75">
      <c r="B1600" s="639"/>
    </row>
    <row r="1601" ht="12.75">
      <c r="B1601" s="639"/>
    </row>
    <row r="1602" ht="12.75">
      <c r="B1602" s="639"/>
    </row>
    <row r="1603" ht="12.75">
      <c r="B1603" s="639"/>
    </row>
    <row r="1604" ht="12.75">
      <c r="B1604" s="639"/>
    </row>
    <row r="1605" ht="12.75">
      <c r="B1605" s="639"/>
    </row>
    <row r="1606" ht="12.75">
      <c r="B1606" s="639"/>
    </row>
    <row r="1607" ht="12.75">
      <c r="B1607" s="639"/>
    </row>
    <row r="1608" ht="12.75">
      <c r="B1608" s="639"/>
    </row>
    <row r="1609" ht="12.75">
      <c r="B1609" s="639"/>
    </row>
    <row r="1610" ht="12.75">
      <c r="B1610" s="639"/>
    </row>
    <row r="1611" ht="12.75">
      <c r="B1611" s="639"/>
    </row>
    <row r="1612" ht="12.75">
      <c r="B1612" s="639"/>
    </row>
    <row r="1613" ht="12.75">
      <c r="B1613" s="639"/>
    </row>
    <row r="1614" ht="12.75">
      <c r="B1614" s="639"/>
    </row>
    <row r="1615" ht="12.75">
      <c r="B1615" s="639"/>
    </row>
    <row r="1616" ht="12.75">
      <c r="B1616" s="639"/>
    </row>
    <row r="1617" ht="12.75">
      <c r="B1617" s="639"/>
    </row>
    <row r="1618" ht="12.75">
      <c r="B1618" s="639"/>
    </row>
    <row r="1619" ht="12.75">
      <c r="B1619" s="639"/>
    </row>
    <row r="1620" ht="12.75">
      <c r="B1620" s="639"/>
    </row>
    <row r="1621" ht="12.75">
      <c r="B1621" s="639"/>
    </row>
    <row r="1622" ht="12.75">
      <c r="B1622" s="639"/>
    </row>
    <row r="1623" ht="12.75">
      <c r="B1623" s="639"/>
    </row>
    <row r="1624" ht="12.75">
      <c r="B1624" s="639"/>
    </row>
    <row r="1625" ht="12.75">
      <c r="B1625" s="639"/>
    </row>
    <row r="1626" ht="12.75">
      <c r="B1626" s="639"/>
    </row>
    <row r="1627" ht="12.75">
      <c r="B1627" s="639"/>
    </row>
    <row r="1628" ht="12.75">
      <c r="B1628" s="639"/>
    </row>
    <row r="1629" ht="12.75">
      <c r="B1629" s="639"/>
    </row>
    <row r="1630" ht="12.75">
      <c r="B1630" s="639"/>
    </row>
    <row r="1631" ht="12.75">
      <c r="B1631" s="639"/>
    </row>
    <row r="1632" ht="12.75">
      <c r="B1632" s="639"/>
    </row>
    <row r="1633" ht="12.75">
      <c r="B1633" s="639"/>
    </row>
    <row r="1634" ht="12.75">
      <c r="B1634" s="639"/>
    </row>
    <row r="1635" ht="12.75">
      <c r="B1635" s="639"/>
    </row>
    <row r="1636" ht="12.75">
      <c r="B1636" s="639"/>
    </row>
    <row r="1637" ht="12.75">
      <c r="B1637" s="639"/>
    </row>
    <row r="1638" ht="12.75">
      <c r="B1638" s="639"/>
    </row>
    <row r="1639" ht="12.75">
      <c r="B1639" s="639"/>
    </row>
    <row r="1640" ht="12.75">
      <c r="B1640" s="639"/>
    </row>
    <row r="1641" ht="12.75">
      <c r="B1641" s="639"/>
    </row>
    <row r="1642" ht="12.75">
      <c r="B1642" s="639"/>
    </row>
    <row r="1643" ht="12.75">
      <c r="B1643" s="639"/>
    </row>
    <row r="1644" ht="12.75">
      <c r="B1644" s="639"/>
    </row>
    <row r="1645" ht="12.75">
      <c r="B1645" s="639"/>
    </row>
    <row r="1646" ht="12.75">
      <c r="B1646" s="639"/>
    </row>
    <row r="1647" ht="12.75">
      <c r="B1647" s="639"/>
    </row>
    <row r="1648" ht="12.75">
      <c r="B1648" s="639"/>
    </row>
    <row r="1649" ht="12.75">
      <c r="B1649" s="639"/>
    </row>
    <row r="1650" ht="12.75">
      <c r="B1650" s="639"/>
    </row>
    <row r="1651" ht="12.75">
      <c r="B1651" s="639"/>
    </row>
    <row r="1652" ht="12.75">
      <c r="B1652" s="639"/>
    </row>
    <row r="1653" ht="12.75">
      <c r="B1653" s="639"/>
    </row>
    <row r="1654" ht="12.75">
      <c r="B1654" s="639"/>
    </row>
    <row r="1655" ht="12.75">
      <c r="B1655" s="639"/>
    </row>
    <row r="1656" ht="12.75">
      <c r="B1656" s="639"/>
    </row>
    <row r="1657" ht="12.75">
      <c r="B1657" s="639"/>
    </row>
    <row r="1658" ht="12.75">
      <c r="B1658" s="639"/>
    </row>
    <row r="1659" ht="12.75">
      <c r="B1659" s="639"/>
    </row>
    <row r="1660" ht="12.75">
      <c r="B1660" s="639"/>
    </row>
    <row r="1661" ht="12.75">
      <c r="B1661" s="639"/>
    </row>
    <row r="1662" ht="12.75">
      <c r="B1662" s="639"/>
    </row>
    <row r="1663" ht="12.75">
      <c r="B1663" s="639"/>
    </row>
    <row r="1664" ht="12.75">
      <c r="B1664" s="639"/>
    </row>
    <row r="1665" ht="12.75">
      <c r="B1665" s="639"/>
    </row>
    <row r="1666" ht="12.75">
      <c r="B1666" s="639"/>
    </row>
    <row r="1667" ht="12.75">
      <c r="B1667" s="639"/>
    </row>
    <row r="1668" ht="12.75">
      <c r="B1668" s="639"/>
    </row>
    <row r="1669" ht="12.75">
      <c r="B1669" s="639"/>
    </row>
    <row r="1670" ht="12.75">
      <c r="B1670" s="639"/>
    </row>
    <row r="1671" ht="12.75">
      <c r="B1671" s="639"/>
    </row>
    <row r="1672" ht="12.75">
      <c r="B1672" s="639"/>
    </row>
    <row r="1673" ht="12.75">
      <c r="B1673" s="639"/>
    </row>
    <row r="1674" ht="12.75">
      <c r="B1674" s="639"/>
    </row>
    <row r="1675" ht="12.75">
      <c r="B1675" s="639"/>
    </row>
    <row r="1676" ht="12.75">
      <c r="B1676" s="639"/>
    </row>
    <row r="1677" ht="12.75">
      <c r="B1677" s="639"/>
    </row>
    <row r="1678" ht="12.75">
      <c r="B1678" s="639"/>
    </row>
    <row r="1679" ht="12.75">
      <c r="B1679" s="639"/>
    </row>
    <row r="1680" ht="12.75">
      <c r="B1680" s="639"/>
    </row>
    <row r="1681" ht="12.75">
      <c r="B1681" s="639"/>
    </row>
    <row r="1682" ht="12.75">
      <c r="B1682" s="639"/>
    </row>
    <row r="1683" ht="12.75">
      <c r="B1683" s="639"/>
    </row>
    <row r="1684" ht="12.75">
      <c r="B1684" s="639"/>
    </row>
    <row r="1685" ht="12.75">
      <c r="B1685" s="639"/>
    </row>
    <row r="1686" ht="12.75">
      <c r="B1686" s="639"/>
    </row>
    <row r="1687" ht="12.75">
      <c r="B1687" s="639"/>
    </row>
    <row r="1688" ht="12.75">
      <c r="B1688" s="639"/>
    </row>
    <row r="1689" ht="12.75">
      <c r="B1689" s="639"/>
    </row>
    <row r="1690" ht="12.75">
      <c r="B1690" s="639"/>
    </row>
    <row r="1691" ht="12.75">
      <c r="B1691" s="639"/>
    </row>
    <row r="1692" ht="12.75">
      <c r="B1692" s="639"/>
    </row>
    <row r="1693" ht="12.75">
      <c r="B1693" s="639"/>
    </row>
    <row r="1694" ht="12.75">
      <c r="B1694" s="639"/>
    </row>
    <row r="1695" ht="12.75">
      <c r="B1695" s="639"/>
    </row>
    <row r="1696" ht="12.75">
      <c r="B1696" s="639"/>
    </row>
    <row r="1697" ht="12.75">
      <c r="B1697" s="639"/>
    </row>
    <row r="1698" ht="12.75">
      <c r="B1698" s="639"/>
    </row>
    <row r="1699" ht="12.75">
      <c r="B1699" s="639"/>
    </row>
    <row r="1700" ht="12.75">
      <c r="B1700" s="639"/>
    </row>
    <row r="1701" ht="12.75">
      <c r="B1701" s="639"/>
    </row>
    <row r="1702" ht="12.75">
      <c r="B1702" s="639"/>
    </row>
    <row r="1703" ht="12.75">
      <c r="B1703" s="639"/>
    </row>
    <row r="1704" ht="12.75">
      <c r="B1704" s="639"/>
    </row>
    <row r="1705" ht="12.75">
      <c r="B1705" s="639"/>
    </row>
    <row r="1706" ht="12.75">
      <c r="B1706" s="639"/>
    </row>
    <row r="1707" ht="12.75">
      <c r="B1707" s="639"/>
    </row>
    <row r="1708" ht="12.75">
      <c r="B1708" s="639"/>
    </row>
    <row r="1709" ht="12.75">
      <c r="B1709" s="639"/>
    </row>
    <row r="1710" ht="12.75">
      <c r="B1710" s="639"/>
    </row>
    <row r="1711" ht="12.75">
      <c r="B1711" s="639"/>
    </row>
    <row r="1712" ht="12.75">
      <c r="B1712" s="639"/>
    </row>
    <row r="1713" ht="12.75">
      <c r="B1713" s="639"/>
    </row>
    <row r="1714" ht="12.75">
      <c r="B1714" s="639"/>
    </row>
    <row r="1715" ht="12.75">
      <c r="B1715" s="639"/>
    </row>
    <row r="1716" ht="12.75">
      <c r="B1716" s="639"/>
    </row>
    <row r="1717" ht="12.75">
      <c r="B1717" s="639"/>
    </row>
    <row r="1718" ht="12.75">
      <c r="B1718" s="639"/>
    </row>
    <row r="1719" ht="12.75">
      <c r="B1719" s="639"/>
    </row>
    <row r="1720" ht="12.75">
      <c r="B1720" s="639"/>
    </row>
    <row r="1721" ht="12.75">
      <c r="B1721" s="639"/>
    </row>
    <row r="1722" ht="12.75">
      <c r="B1722" s="639"/>
    </row>
    <row r="1723" ht="12.75">
      <c r="B1723" s="639"/>
    </row>
    <row r="1724" ht="12.75">
      <c r="B1724" s="639"/>
    </row>
    <row r="1725" ht="12.75">
      <c r="B1725" s="639"/>
    </row>
    <row r="1726" ht="12.75">
      <c r="B1726" s="639"/>
    </row>
    <row r="1727" ht="12.75">
      <c r="B1727" s="639"/>
    </row>
    <row r="1728" ht="12.75">
      <c r="B1728" s="639"/>
    </row>
    <row r="1729" ht="12.75">
      <c r="B1729" s="639"/>
    </row>
    <row r="1730" ht="12.75">
      <c r="B1730" s="639"/>
    </row>
    <row r="1731" ht="12.75">
      <c r="B1731" s="639"/>
    </row>
    <row r="1732" ht="12.75">
      <c r="B1732" s="639"/>
    </row>
    <row r="1733" ht="12.75">
      <c r="B1733" s="639"/>
    </row>
    <row r="1734" ht="12.75">
      <c r="B1734" s="639"/>
    </row>
    <row r="1735" ht="12.75">
      <c r="B1735" s="639"/>
    </row>
    <row r="1736" ht="12.75">
      <c r="B1736" s="639"/>
    </row>
    <row r="1737" ht="12.75">
      <c r="B1737" s="639"/>
    </row>
    <row r="1738" ht="12.75">
      <c r="B1738" s="639"/>
    </row>
    <row r="1739" ht="12.75">
      <c r="B1739" s="639"/>
    </row>
    <row r="1740" ht="12.75">
      <c r="B1740" s="639"/>
    </row>
    <row r="1741" ht="12.75">
      <c r="B1741" s="639"/>
    </row>
    <row r="1742" ht="12.75">
      <c r="B1742" s="639"/>
    </row>
    <row r="1743" ht="12.75">
      <c r="B1743" s="639"/>
    </row>
    <row r="1744" ht="12.75">
      <c r="B1744" s="639"/>
    </row>
    <row r="1745" ht="12.75">
      <c r="B1745" s="639"/>
    </row>
    <row r="1746" ht="12.75">
      <c r="B1746" s="639"/>
    </row>
    <row r="1747" ht="12.75">
      <c r="B1747" s="639"/>
    </row>
    <row r="1748" ht="12.75">
      <c r="B1748" s="639"/>
    </row>
    <row r="1749" ht="12.75">
      <c r="B1749" s="639"/>
    </row>
    <row r="1750" ht="12.75">
      <c r="B1750" s="639"/>
    </row>
    <row r="1751" ht="12.75">
      <c r="B1751" s="639"/>
    </row>
    <row r="1752" ht="12.75">
      <c r="B1752" s="639"/>
    </row>
    <row r="1753" ht="12.75">
      <c r="B1753" s="639"/>
    </row>
    <row r="1754" ht="12.75">
      <c r="B1754" s="639"/>
    </row>
    <row r="1755" ht="12.75">
      <c r="B1755" s="639"/>
    </row>
    <row r="1756" ht="12.75">
      <c r="B1756" s="639"/>
    </row>
    <row r="1757" ht="12.75">
      <c r="B1757" s="639"/>
    </row>
    <row r="1758" ht="12.75">
      <c r="B1758" s="639"/>
    </row>
    <row r="1759" ht="12.75">
      <c r="B1759" s="639"/>
    </row>
    <row r="1760" ht="12.75">
      <c r="B1760" s="639"/>
    </row>
    <row r="1761" ht="12.75">
      <c r="B1761" s="639"/>
    </row>
    <row r="1762" ht="12.75">
      <c r="B1762" s="639"/>
    </row>
    <row r="1763" ht="12.75">
      <c r="B1763" s="639"/>
    </row>
    <row r="1764" ht="12.75">
      <c r="B1764" s="639"/>
    </row>
    <row r="1765" ht="12.75">
      <c r="B1765" s="639"/>
    </row>
    <row r="1766" ht="12.75">
      <c r="B1766" s="639"/>
    </row>
    <row r="1767" ht="12.75">
      <c r="B1767" s="639"/>
    </row>
    <row r="1768" ht="12.75">
      <c r="B1768" s="639"/>
    </row>
    <row r="1769" ht="12.75">
      <c r="B1769" s="639"/>
    </row>
    <row r="1770" ht="12.75">
      <c r="B1770" s="639"/>
    </row>
    <row r="1771" ht="12.75">
      <c r="B1771" s="639"/>
    </row>
    <row r="1772" ht="12.75">
      <c r="B1772" s="639"/>
    </row>
    <row r="1773" ht="12.75">
      <c r="B1773" s="639"/>
    </row>
    <row r="1774" ht="12.75">
      <c r="B1774" s="639"/>
    </row>
    <row r="1775" ht="12.75">
      <c r="B1775" s="639"/>
    </row>
    <row r="1776" ht="12.75">
      <c r="B1776" s="639"/>
    </row>
    <row r="1777" ht="12.75">
      <c r="B1777" s="639"/>
    </row>
    <row r="1778" ht="12.75">
      <c r="B1778" s="639"/>
    </row>
    <row r="1779" ht="12.75">
      <c r="B1779" s="639"/>
    </row>
    <row r="1780" ht="12.75">
      <c r="B1780" s="639"/>
    </row>
    <row r="1781" ht="12.75">
      <c r="B1781" s="639"/>
    </row>
    <row r="1782" ht="12.75">
      <c r="B1782" s="639"/>
    </row>
    <row r="1783" ht="12.75">
      <c r="B1783" s="639"/>
    </row>
    <row r="1784" ht="12.75">
      <c r="B1784" s="639"/>
    </row>
    <row r="1785" ht="12.75">
      <c r="B1785" s="639"/>
    </row>
    <row r="1786" ht="12.75">
      <c r="B1786" s="639"/>
    </row>
    <row r="1787" ht="12.75">
      <c r="B1787" s="639"/>
    </row>
    <row r="1788" ht="12.75">
      <c r="B1788" s="639"/>
    </row>
    <row r="1789" ht="12.75">
      <c r="B1789" s="639"/>
    </row>
    <row r="1790" ht="12.75">
      <c r="B1790" s="639"/>
    </row>
    <row r="1791" ht="12.75">
      <c r="B1791" s="639"/>
    </row>
    <row r="1792" ht="12.75">
      <c r="B1792" s="639"/>
    </row>
    <row r="1793" ht="12.75">
      <c r="B1793" s="639"/>
    </row>
    <row r="1794" ht="12.75">
      <c r="B1794" s="639"/>
    </row>
    <row r="1795" ht="12.75">
      <c r="B1795" s="639"/>
    </row>
    <row r="1796" ht="12.75">
      <c r="B1796" s="639"/>
    </row>
    <row r="1797" ht="12.75">
      <c r="B1797" s="639"/>
    </row>
    <row r="1798" ht="12.75">
      <c r="B1798" s="639"/>
    </row>
    <row r="1799" ht="12.75">
      <c r="B1799" s="639"/>
    </row>
    <row r="1800" ht="12.75">
      <c r="B1800" s="639"/>
    </row>
    <row r="1801" ht="12.75">
      <c r="B1801" s="639"/>
    </row>
    <row r="1802" ht="12.75">
      <c r="B1802" s="639"/>
    </row>
    <row r="1803" ht="12.75">
      <c r="B1803" s="639"/>
    </row>
    <row r="1804" ht="12.75">
      <c r="B1804" s="639"/>
    </row>
    <row r="1805" ht="12.75">
      <c r="B1805" s="639"/>
    </row>
    <row r="1806" ht="12.75">
      <c r="B1806" s="639"/>
    </row>
    <row r="1807" ht="12.75">
      <c r="B1807" s="639"/>
    </row>
    <row r="1808" ht="12.75">
      <c r="B1808" s="639"/>
    </row>
    <row r="1809" ht="12.75">
      <c r="B1809" s="639"/>
    </row>
    <row r="1810" ht="12.75">
      <c r="B1810" s="639"/>
    </row>
    <row r="1811" ht="12.75">
      <c r="B1811" s="639"/>
    </row>
    <row r="1812" ht="12.75">
      <c r="B1812" s="639"/>
    </row>
    <row r="1813" ht="12.75">
      <c r="B1813" s="639"/>
    </row>
    <row r="1814" ht="12.75">
      <c r="B1814" s="639"/>
    </row>
    <row r="1815" ht="12.75">
      <c r="B1815" s="639"/>
    </row>
    <row r="1816" ht="12.75">
      <c r="B1816" s="639"/>
    </row>
    <row r="1817" ht="12.75">
      <c r="B1817" s="639"/>
    </row>
    <row r="1818" ht="12.75">
      <c r="B1818" s="639"/>
    </row>
    <row r="1819" ht="12.75">
      <c r="B1819" s="639"/>
    </row>
    <row r="1820" ht="12.75">
      <c r="B1820" s="639"/>
    </row>
    <row r="1821" ht="12.75">
      <c r="B1821" s="639"/>
    </row>
    <row r="1822" ht="12.75">
      <c r="B1822" s="639"/>
    </row>
    <row r="1823" ht="12.75">
      <c r="B1823" s="639"/>
    </row>
    <row r="1824" ht="12.75">
      <c r="B1824" s="639"/>
    </row>
    <row r="1825" ht="12.75">
      <c r="B1825" s="639"/>
    </row>
    <row r="1826" ht="12.75">
      <c r="B1826" s="639"/>
    </row>
    <row r="1827" ht="12.75">
      <c r="B1827" s="639"/>
    </row>
    <row r="1828" ht="12.75">
      <c r="B1828" s="639"/>
    </row>
    <row r="1829" ht="12.75">
      <c r="B1829" s="639"/>
    </row>
    <row r="1830" ht="12.75">
      <c r="B1830" s="639"/>
    </row>
    <row r="1831" ht="12.75">
      <c r="B1831" s="639"/>
    </row>
    <row r="1832" ht="12.75">
      <c r="B1832" s="639"/>
    </row>
    <row r="1833" ht="12.75">
      <c r="B1833" s="639"/>
    </row>
    <row r="1834" ht="12.75">
      <c r="B1834" s="639"/>
    </row>
    <row r="1835" ht="12.75">
      <c r="B1835" s="639"/>
    </row>
    <row r="1836" ht="12.75">
      <c r="B1836" s="639"/>
    </row>
    <row r="1837" ht="12.75">
      <c r="B1837" s="639"/>
    </row>
    <row r="1838" ht="12.75">
      <c r="B1838" s="639"/>
    </row>
    <row r="1839" ht="12.75">
      <c r="B1839" s="639"/>
    </row>
    <row r="1840" ht="12.75">
      <c r="B1840" s="639"/>
    </row>
    <row r="1841" ht="12.75">
      <c r="B1841" s="639"/>
    </row>
    <row r="1842" ht="12.75">
      <c r="B1842" s="639"/>
    </row>
    <row r="1843" ht="12.75">
      <c r="B1843" s="639"/>
    </row>
    <row r="1844" ht="12.75">
      <c r="B1844" s="639"/>
    </row>
    <row r="1845" ht="12.75">
      <c r="B1845" s="639"/>
    </row>
    <row r="1846" ht="12.75">
      <c r="B1846" s="639"/>
    </row>
    <row r="1847" ht="12.75">
      <c r="B1847" s="639"/>
    </row>
    <row r="1848" ht="12.75">
      <c r="B1848" s="639"/>
    </row>
    <row r="1849" ht="12.75">
      <c r="B1849" s="639"/>
    </row>
    <row r="1850" ht="12.75">
      <c r="B1850" s="639"/>
    </row>
    <row r="1851" ht="12.75">
      <c r="B1851" s="639"/>
    </row>
    <row r="1852" ht="12.75">
      <c r="B1852" s="639"/>
    </row>
    <row r="1853" ht="12.75">
      <c r="B1853" s="639"/>
    </row>
    <row r="1854" ht="12.75">
      <c r="B1854" s="639"/>
    </row>
    <row r="1855" ht="12.75">
      <c r="B1855" s="639"/>
    </row>
    <row r="1856" ht="12.75">
      <c r="B1856" s="639"/>
    </row>
    <row r="1857" ht="12.75">
      <c r="B1857" s="639"/>
    </row>
    <row r="1858" ht="12.75">
      <c r="B1858" s="639"/>
    </row>
    <row r="1859" ht="12.75">
      <c r="B1859" s="639"/>
    </row>
    <row r="1860" ht="12.75">
      <c r="B1860" s="639"/>
    </row>
    <row r="1861" ht="12.75">
      <c r="B1861" s="639"/>
    </row>
    <row r="1862" ht="12.75">
      <c r="B1862" s="639"/>
    </row>
    <row r="1863" ht="12.75">
      <c r="B1863" s="639"/>
    </row>
    <row r="1864" ht="12.75">
      <c r="B1864" s="639"/>
    </row>
    <row r="1865" ht="12.75">
      <c r="B1865" s="639"/>
    </row>
    <row r="1866" ht="12.75">
      <c r="B1866" s="639"/>
    </row>
    <row r="1867" ht="12.75">
      <c r="B1867" s="639"/>
    </row>
    <row r="1868" ht="12.75">
      <c r="B1868" s="639"/>
    </row>
    <row r="1869" ht="12.75">
      <c r="B1869" s="639"/>
    </row>
    <row r="1870" ht="12.75">
      <c r="B1870" s="639"/>
    </row>
    <row r="1871" ht="12.75">
      <c r="B1871" s="639"/>
    </row>
    <row r="1872" ht="12.75">
      <c r="B1872" s="639"/>
    </row>
    <row r="1873" ht="12.75">
      <c r="B1873" s="639"/>
    </row>
    <row r="1874" ht="12.75">
      <c r="B1874" s="639"/>
    </row>
    <row r="1875" ht="12.75">
      <c r="B1875" s="639"/>
    </row>
    <row r="1876" ht="12.75">
      <c r="B1876" s="639"/>
    </row>
    <row r="1877" ht="12.75">
      <c r="B1877" s="639"/>
    </row>
    <row r="1878" ht="12.75">
      <c r="B1878" s="639"/>
    </row>
    <row r="1879" ht="12.75">
      <c r="B1879" s="639"/>
    </row>
    <row r="1880" ht="12.75">
      <c r="B1880" s="639"/>
    </row>
    <row r="1881" ht="12.75">
      <c r="B1881" s="639"/>
    </row>
    <row r="1882" ht="12.75">
      <c r="B1882" s="639"/>
    </row>
    <row r="1883" ht="12.75">
      <c r="B1883" s="639"/>
    </row>
    <row r="1884" ht="12.75">
      <c r="B1884" s="639"/>
    </row>
    <row r="1885" ht="12.75">
      <c r="B1885" s="639"/>
    </row>
    <row r="1886" ht="12.75">
      <c r="B1886" s="639"/>
    </row>
    <row r="1887" ht="12.75">
      <c r="B1887" s="639"/>
    </row>
    <row r="1888" ht="12.75">
      <c r="B1888" s="639"/>
    </row>
    <row r="1889" ht="12.75">
      <c r="B1889" s="639"/>
    </row>
    <row r="1890" ht="12.75">
      <c r="B1890" s="639"/>
    </row>
    <row r="1891" ht="12.75">
      <c r="B1891" s="639"/>
    </row>
    <row r="1892" ht="12.75">
      <c r="B1892" s="639"/>
    </row>
    <row r="1893" ht="12.75">
      <c r="B1893" s="639"/>
    </row>
    <row r="1894" ht="12.75">
      <c r="B1894" s="639"/>
    </row>
    <row r="1895" ht="12.75">
      <c r="B1895" s="639"/>
    </row>
    <row r="1896" ht="12.75">
      <c r="B1896" s="639"/>
    </row>
    <row r="1897" ht="12.75">
      <c r="B1897" s="639"/>
    </row>
    <row r="1898" ht="12.75">
      <c r="B1898" s="639"/>
    </row>
    <row r="1899" ht="12.75">
      <c r="B1899" s="639"/>
    </row>
    <row r="1900" ht="12.75">
      <c r="B1900" s="639"/>
    </row>
    <row r="1901" ht="12.75">
      <c r="B1901" s="639"/>
    </row>
    <row r="1902" ht="12.75">
      <c r="B1902" s="639"/>
    </row>
    <row r="1903" ht="12.75">
      <c r="B1903" s="639"/>
    </row>
    <row r="1904" ht="12.75">
      <c r="B1904" s="639"/>
    </row>
    <row r="1905" ht="12.75">
      <c r="B1905" s="639"/>
    </row>
    <row r="1906" ht="12.75">
      <c r="B1906" s="639"/>
    </row>
    <row r="1907" ht="12.75">
      <c r="B1907" s="639"/>
    </row>
    <row r="1908" ht="12.75">
      <c r="B1908" s="639"/>
    </row>
    <row r="1909" ht="12.75">
      <c r="B1909" s="639"/>
    </row>
    <row r="1910" ht="12.75">
      <c r="B1910" s="639"/>
    </row>
    <row r="1911" ht="12.75">
      <c r="B1911" s="639"/>
    </row>
    <row r="1912" ht="12.75">
      <c r="B1912" s="639"/>
    </row>
    <row r="1913" ht="12.75">
      <c r="B1913" s="639"/>
    </row>
    <row r="1914" ht="12.75">
      <c r="B1914" s="639"/>
    </row>
    <row r="1915" ht="12.75">
      <c r="B1915" s="639"/>
    </row>
    <row r="1916" ht="12.75">
      <c r="B1916" s="639"/>
    </row>
    <row r="1917" ht="12.75">
      <c r="B1917" s="639"/>
    </row>
    <row r="1918" ht="12.75">
      <c r="B1918" s="639"/>
    </row>
    <row r="1919" ht="12.75">
      <c r="B1919" s="639"/>
    </row>
    <row r="1920" ht="12.75">
      <c r="B1920" s="639"/>
    </row>
    <row r="1921" ht="12.75">
      <c r="B1921" s="639"/>
    </row>
    <row r="1922" ht="12.75">
      <c r="B1922" s="639"/>
    </row>
    <row r="1923" ht="12.75">
      <c r="B1923" s="639"/>
    </row>
    <row r="1924" ht="12.75">
      <c r="B1924" s="639"/>
    </row>
    <row r="1925" ht="12.75">
      <c r="B1925" s="639"/>
    </row>
    <row r="1926" ht="12.75">
      <c r="B1926" s="639"/>
    </row>
    <row r="1927" ht="12.75">
      <c r="B1927" s="639"/>
    </row>
    <row r="1928" ht="12.75">
      <c r="B1928" s="639"/>
    </row>
    <row r="1929" ht="12.75">
      <c r="B1929" s="639"/>
    </row>
    <row r="1930" ht="12.75">
      <c r="B1930" s="639"/>
    </row>
    <row r="1931" ht="12.75">
      <c r="B1931" s="639"/>
    </row>
    <row r="1932" ht="12.75">
      <c r="B1932" s="639"/>
    </row>
    <row r="1933" ht="12.75">
      <c r="B1933" s="639"/>
    </row>
    <row r="1934" ht="12.75">
      <c r="B1934" s="639"/>
    </row>
    <row r="1935" ht="12.75">
      <c r="B1935" s="639"/>
    </row>
    <row r="1936" ht="12.75">
      <c r="B1936" s="639"/>
    </row>
    <row r="1937" ht="12.75">
      <c r="B1937" s="639"/>
    </row>
    <row r="1938" ht="12.75">
      <c r="B1938" s="639"/>
    </row>
    <row r="1939" ht="12.75">
      <c r="B1939" s="639"/>
    </row>
    <row r="1940" ht="12.75">
      <c r="B1940" s="639"/>
    </row>
    <row r="1941" ht="12.75">
      <c r="B1941" s="639"/>
    </row>
    <row r="1942" ht="12.75">
      <c r="B1942" s="639"/>
    </row>
    <row r="1943" ht="12.75">
      <c r="B1943" s="639"/>
    </row>
    <row r="1944" ht="12.75">
      <c r="B1944" s="639"/>
    </row>
    <row r="1945" ht="12.75">
      <c r="B1945" s="639"/>
    </row>
    <row r="1946" ht="12.75">
      <c r="B1946" s="639"/>
    </row>
    <row r="1947" ht="12.75">
      <c r="B1947" s="639"/>
    </row>
    <row r="1948" ht="12.75">
      <c r="B1948" s="639"/>
    </row>
    <row r="1949" ht="12.75">
      <c r="B1949" s="639"/>
    </row>
    <row r="1950" ht="12.75">
      <c r="B1950" s="639"/>
    </row>
    <row r="1951" ht="12.75">
      <c r="B1951" s="639"/>
    </row>
    <row r="1952" ht="12.75">
      <c r="B1952" s="639"/>
    </row>
    <row r="1953" ht="12.75">
      <c r="B1953" s="639"/>
    </row>
    <row r="1954" ht="12.75">
      <c r="B1954" s="639"/>
    </row>
    <row r="1955" ht="12.75">
      <c r="B1955" s="639"/>
    </row>
    <row r="1956" ht="12.75">
      <c r="B1956" s="639"/>
    </row>
    <row r="1957" ht="12.75">
      <c r="B1957" s="639"/>
    </row>
    <row r="1958" ht="12.75">
      <c r="B1958" s="639"/>
    </row>
    <row r="1959" ht="12.75">
      <c r="B1959" s="639"/>
    </row>
    <row r="1960" ht="12.75">
      <c r="B1960" s="639"/>
    </row>
    <row r="1961" ht="12.75">
      <c r="B1961" s="639"/>
    </row>
    <row r="1962" ht="12.75">
      <c r="B1962" s="639"/>
    </row>
    <row r="1963" ht="12.75">
      <c r="B1963" s="639"/>
    </row>
    <row r="1964" ht="12.75">
      <c r="B1964" s="639"/>
    </row>
    <row r="1965" ht="12.75">
      <c r="B1965" s="639"/>
    </row>
    <row r="1966" ht="12.75">
      <c r="B1966" s="639"/>
    </row>
    <row r="1967" ht="12.75">
      <c r="B1967" s="639"/>
    </row>
    <row r="1968" ht="12.75">
      <c r="B1968" s="639"/>
    </row>
    <row r="1969" ht="12.75">
      <c r="B1969" s="639"/>
    </row>
    <row r="1970" ht="12.75">
      <c r="B1970" s="639"/>
    </row>
    <row r="1971" ht="12.75">
      <c r="B1971" s="639"/>
    </row>
    <row r="1972" ht="12.75">
      <c r="B1972" s="639"/>
    </row>
    <row r="1973" ht="12.75">
      <c r="B1973" s="639"/>
    </row>
    <row r="1974" ht="12.75">
      <c r="B1974" s="639"/>
    </row>
    <row r="1975" ht="12.75">
      <c r="B1975" s="639"/>
    </row>
    <row r="1976" ht="12.75">
      <c r="B1976" s="639"/>
    </row>
    <row r="1977" ht="12.75">
      <c r="B1977" s="639"/>
    </row>
    <row r="1978" ht="12.75">
      <c r="B1978" s="639"/>
    </row>
    <row r="1979" ht="12.75">
      <c r="B1979" s="639"/>
    </row>
    <row r="1980" ht="12.75">
      <c r="B1980" s="639"/>
    </row>
    <row r="1981" ht="12.75">
      <c r="B1981" s="639"/>
    </row>
    <row r="1982" ht="12.75">
      <c r="B1982" s="639"/>
    </row>
    <row r="1983" ht="12.75">
      <c r="B1983" s="639"/>
    </row>
    <row r="1984" ht="12.75">
      <c r="B1984" s="639"/>
    </row>
    <row r="1985" ht="12.75">
      <c r="B1985" s="639"/>
    </row>
    <row r="1986" ht="12.75">
      <c r="B1986" s="639"/>
    </row>
    <row r="1987" ht="12.75">
      <c r="B1987" s="639"/>
    </row>
    <row r="1988" ht="12.75">
      <c r="B1988" s="639"/>
    </row>
    <row r="1989" ht="12.75">
      <c r="B1989" s="639"/>
    </row>
    <row r="1990" ht="12.75">
      <c r="B1990" s="639"/>
    </row>
    <row r="1991" ht="12.75">
      <c r="B1991" s="639"/>
    </row>
    <row r="1992" ht="12.75">
      <c r="B1992" s="639"/>
    </row>
    <row r="1993" ht="12.75">
      <c r="B1993" s="639"/>
    </row>
    <row r="1994" ht="12.75">
      <c r="B1994" s="639"/>
    </row>
    <row r="1995" ht="12.75">
      <c r="B1995" s="639"/>
    </row>
    <row r="1996" ht="12.75">
      <c r="B1996" s="639"/>
    </row>
    <row r="1997" ht="12.75">
      <c r="B1997" s="639"/>
    </row>
    <row r="1998" ht="12.75">
      <c r="B1998" s="639"/>
    </row>
    <row r="1999" ht="12.75">
      <c r="B1999" s="639"/>
    </row>
    <row r="2000" ht="12.75">
      <c r="B2000" s="639"/>
    </row>
    <row r="2001" ht="12.75">
      <c r="B2001" s="639"/>
    </row>
    <row r="2002" ht="12.75">
      <c r="B2002" s="639"/>
    </row>
    <row r="2003" ht="12.75">
      <c r="B2003" s="639"/>
    </row>
    <row r="2004" ht="12.75">
      <c r="B2004" s="639"/>
    </row>
    <row r="2005" ht="12.75">
      <c r="B2005" s="639"/>
    </row>
    <row r="2006" ht="12.75">
      <c r="B2006" s="639"/>
    </row>
    <row r="2007" ht="12.75">
      <c r="B2007" s="639"/>
    </row>
    <row r="2008" ht="12.75">
      <c r="B2008" s="639"/>
    </row>
    <row r="2009" ht="12.75">
      <c r="B2009" s="639"/>
    </row>
    <row r="2010" ht="12.75">
      <c r="B2010" s="639"/>
    </row>
    <row r="2011" ht="12.75">
      <c r="B2011" s="639"/>
    </row>
    <row r="2012" ht="12.75">
      <c r="B2012" s="639"/>
    </row>
    <row r="2013" ht="12.75">
      <c r="B2013" s="639"/>
    </row>
    <row r="2014" ht="12.75">
      <c r="B2014" s="639"/>
    </row>
    <row r="2015" ht="12.75">
      <c r="B2015" s="639"/>
    </row>
    <row r="2016" ht="12.75">
      <c r="B2016" s="639"/>
    </row>
    <row r="2017" ht="12.75">
      <c r="B2017" s="639"/>
    </row>
    <row r="2018" ht="12.75">
      <c r="B2018" s="639"/>
    </row>
    <row r="2019" ht="12.75">
      <c r="B2019" s="639"/>
    </row>
    <row r="2020" ht="12.75">
      <c r="B2020" s="639"/>
    </row>
    <row r="2021" ht="12.75">
      <c r="B2021" s="639"/>
    </row>
    <row r="2022" ht="12.75">
      <c r="B2022" s="639"/>
    </row>
    <row r="2023" ht="12.75">
      <c r="B2023" s="639"/>
    </row>
    <row r="2024" ht="12.75">
      <c r="B2024" s="639"/>
    </row>
    <row r="2025" ht="12.75">
      <c r="B2025" s="639"/>
    </row>
    <row r="2026" ht="12.75">
      <c r="B2026" s="639"/>
    </row>
    <row r="2027" ht="12.75">
      <c r="B2027" s="639"/>
    </row>
    <row r="2028" ht="12.75">
      <c r="B2028" s="639"/>
    </row>
    <row r="2029" ht="12.75">
      <c r="B2029" s="639"/>
    </row>
    <row r="2030" ht="12.75">
      <c r="B2030" s="639"/>
    </row>
    <row r="2031" ht="12.75">
      <c r="B2031" s="639"/>
    </row>
    <row r="2032" ht="12.75">
      <c r="B2032" s="639"/>
    </row>
    <row r="2033" ht="12.75">
      <c r="B2033" s="639"/>
    </row>
    <row r="2034" ht="12.75">
      <c r="B2034" s="639"/>
    </row>
    <row r="2035" ht="12.75">
      <c r="B2035" s="639"/>
    </row>
    <row r="2036" ht="12.75">
      <c r="B2036" s="639"/>
    </row>
    <row r="2037" ht="12.75">
      <c r="B2037" s="639"/>
    </row>
    <row r="2038" ht="12.75">
      <c r="B2038" s="639"/>
    </row>
    <row r="2039" ht="12.75">
      <c r="B2039" s="639"/>
    </row>
    <row r="2040" ht="12.75">
      <c r="B2040" s="639"/>
    </row>
    <row r="2041" ht="12.75">
      <c r="B2041" s="639"/>
    </row>
    <row r="2042" ht="12.75">
      <c r="B2042" s="639"/>
    </row>
    <row r="2043" ht="12.75">
      <c r="B2043" s="639"/>
    </row>
    <row r="2044" ht="12.75">
      <c r="B2044" s="639"/>
    </row>
    <row r="2045" ht="12.75">
      <c r="B2045" s="639"/>
    </row>
    <row r="2046" ht="12.75">
      <c r="B2046" s="639"/>
    </row>
    <row r="2047" ht="12.75">
      <c r="B2047" s="639"/>
    </row>
    <row r="2048" ht="12.75">
      <c r="B2048" s="639"/>
    </row>
    <row r="2049" ht="12.75">
      <c r="B2049" s="639"/>
    </row>
    <row r="2050" ht="12.75">
      <c r="B2050" s="639"/>
    </row>
    <row r="2051" ht="12.75">
      <c r="B2051" s="639"/>
    </row>
    <row r="2052" ht="12.75">
      <c r="B2052" s="639"/>
    </row>
    <row r="2053" ht="12.75">
      <c r="B2053" s="639"/>
    </row>
    <row r="2054" ht="12.75">
      <c r="B2054" s="639"/>
    </row>
    <row r="2055" ht="12.75">
      <c r="B2055" s="639"/>
    </row>
    <row r="2056" ht="12.75">
      <c r="B2056" s="639"/>
    </row>
    <row r="2057" ht="12.75">
      <c r="B2057" s="639"/>
    </row>
    <row r="2058" ht="12.75">
      <c r="B2058" s="639"/>
    </row>
    <row r="2059" ht="12.75">
      <c r="B2059" s="639"/>
    </row>
    <row r="2060" ht="12.75">
      <c r="B2060" s="639"/>
    </row>
    <row r="2061" ht="12.75">
      <c r="B2061" s="639"/>
    </row>
    <row r="2062" ht="12.75">
      <c r="B2062" s="639"/>
    </row>
    <row r="2063" ht="12.75">
      <c r="B2063" s="639"/>
    </row>
    <row r="2064" ht="12.75">
      <c r="B2064" s="639"/>
    </row>
    <row r="2065" ht="12.75">
      <c r="B2065" s="639"/>
    </row>
    <row r="2066" ht="12.75">
      <c r="B2066" s="639"/>
    </row>
    <row r="2067" ht="12.75">
      <c r="B2067" s="639"/>
    </row>
    <row r="2068" ht="12.75">
      <c r="B2068" s="639"/>
    </row>
    <row r="2069" ht="12.75">
      <c r="B2069" s="639"/>
    </row>
    <row r="2070" ht="12.75">
      <c r="B2070" s="639"/>
    </row>
    <row r="2071" ht="12.75">
      <c r="B2071" s="639"/>
    </row>
    <row r="2072" ht="12.75">
      <c r="B2072" s="639"/>
    </row>
    <row r="2073" ht="12.75">
      <c r="B2073" s="639"/>
    </row>
    <row r="2074" ht="12.75">
      <c r="B2074" s="639"/>
    </row>
    <row r="2075" ht="12.75">
      <c r="B2075" s="639"/>
    </row>
    <row r="2076" ht="12.75">
      <c r="B2076" s="639"/>
    </row>
    <row r="2077" ht="12.75">
      <c r="B2077" s="639"/>
    </row>
    <row r="2078" ht="12.75">
      <c r="B2078" s="639"/>
    </row>
    <row r="2079" ht="12.75">
      <c r="B2079" s="639"/>
    </row>
    <row r="2080" ht="12.75">
      <c r="B2080" s="639"/>
    </row>
    <row r="2081" ht="12.75">
      <c r="B2081" s="639"/>
    </row>
    <row r="2082" ht="12.75">
      <c r="B2082" s="639"/>
    </row>
    <row r="2083" ht="12.75">
      <c r="B2083" s="639"/>
    </row>
    <row r="2084" ht="12.75">
      <c r="B2084" s="639"/>
    </row>
    <row r="2085" ht="12.75">
      <c r="B2085" s="639"/>
    </row>
    <row r="2086" ht="12.75">
      <c r="B2086" s="639"/>
    </row>
    <row r="2087" ht="12.75">
      <c r="B2087" s="639"/>
    </row>
    <row r="2088" ht="12.75">
      <c r="B2088" s="639"/>
    </row>
    <row r="2089" ht="12.75">
      <c r="B2089" s="639"/>
    </row>
    <row r="2090" ht="12.75">
      <c r="B2090" s="639"/>
    </row>
    <row r="2091" ht="12.75">
      <c r="B2091" s="639"/>
    </row>
    <row r="2092" ht="12.75">
      <c r="B2092" s="639"/>
    </row>
    <row r="2093" ht="12.75">
      <c r="B2093" s="639"/>
    </row>
    <row r="2094" ht="12.75">
      <c r="B2094" s="639"/>
    </row>
    <row r="2095" ht="12.75">
      <c r="B2095" s="639"/>
    </row>
    <row r="2096" ht="12.75">
      <c r="B2096" s="639"/>
    </row>
    <row r="2097" ht="12.75">
      <c r="B2097" s="639"/>
    </row>
    <row r="2098" ht="12.75">
      <c r="B2098" s="639"/>
    </row>
    <row r="2099" ht="12.75">
      <c r="B2099" s="639"/>
    </row>
    <row r="2100" ht="12.75">
      <c r="B2100" s="639"/>
    </row>
    <row r="2101" ht="12.75">
      <c r="B2101" s="639"/>
    </row>
    <row r="2102" ht="12.75">
      <c r="B2102" s="639"/>
    </row>
    <row r="2103" ht="12.75">
      <c r="B2103" s="639"/>
    </row>
    <row r="2104" ht="12.75">
      <c r="B2104" s="639"/>
    </row>
    <row r="2105" ht="12.75">
      <c r="B2105" s="639"/>
    </row>
    <row r="2106" ht="12.75">
      <c r="B2106" s="639"/>
    </row>
    <row r="2107" ht="12.75">
      <c r="B2107" s="639"/>
    </row>
    <row r="2108" ht="12.75">
      <c r="B2108" s="639"/>
    </row>
    <row r="2109" ht="12.75">
      <c r="B2109" s="639"/>
    </row>
    <row r="2110" ht="12.75">
      <c r="B2110" s="639"/>
    </row>
    <row r="2111" ht="12.75">
      <c r="B2111" s="639"/>
    </row>
    <row r="2112" ht="12.75">
      <c r="B2112" s="639"/>
    </row>
    <row r="2113" ht="12.75">
      <c r="B2113" s="639"/>
    </row>
    <row r="2114" ht="12.75">
      <c r="B2114" s="639"/>
    </row>
    <row r="2115" ht="12.75">
      <c r="B2115" s="639"/>
    </row>
    <row r="2116" ht="12.75">
      <c r="B2116" s="639"/>
    </row>
    <row r="2117" ht="12.75">
      <c r="B2117" s="639"/>
    </row>
    <row r="2118" ht="12.75">
      <c r="B2118" s="639"/>
    </row>
    <row r="2119" ht="12.75">
      <c r="B2119" s="639"/>
    </row>
    <row r="2120" ht="12.75">
      <c r="B2120" s="639"/>
    </row>
    <row r="2121" ht="12.75">
      <c r="B2121" s="639"/>
    </row>
    <row r="2122" ht="12.75">
      <c r="B2122" s="639"/>
    </row>
    <row r="2123" ht="12.75">
      <c r="B2123" s="639"/>
    </row>
    <row r="2124" ht="12.75">
      <c r="B2124" s="639"/>
    </row>
    <row r="2125" ht="12.75">
      <c r="B2125" s="639"/>
    </row>
    <row r="2126" ht="12.75">
      <c r="B2126" s="639"/>
    </row>
    <row r="2127" ht="12.75">
      <c r="B2127" s="639"/>
    </row>
    <row r="2128" ht="12.75">
      <c r="B2128" s="639"/>
    </row>
    <row r="2129" ht="12.75">
      <c r="B2129" s="639"/>
    </row>
    <row r="2130" ht="12.75">
      <c r="B2130" s="639"/>
    </row>
    <row r="2131" ht="12.75">
      <c r="B2131" s="639"/>
    </row>
    <row r="2132" ht="12.75">
      <c r="B2132" s="639"/>
    </row>
    <row r="2133" ht="12.75">
      <c r="B2133" s="639"/>
    </row>
    <row r="2134" ht="12.75">
      <c r="B2134" s="639"/>
    </row>
    <row r="2135" ht="12.75">
      <c r="B2135" s="639"/>
    </row>
    <row r="2136" ht="12.75">
      <c r="B2136" s="639"/>
    </row>
    <row r="2137" ht="12.75">
      <c r="B2137" s="639"/>
    </row>
    <row r="2138" ht="12.75">
      <c r="B2138" s="639"/>
    </row>
    <row r="2139" ht="12.75">
      <c r="B2139" s="639"/>
    </row>
    <row r="2140" ht="12.75">
      <c r="B2140" s="639"/>
    </row>
    <row r="2141" ht="12.75">
      <c r="B2141" s="639"/>
    </row>
    <row r="2142" ht="12.75">
      <c r="B2142" s="639"/>
    </row>
    <row r="2143" ht="12.75">
      <c r="B2143" s="639"/>
    </row>
    <row r="2144" ht="12.75">
      <c r="B2144" s="639"/>
    </row>
    <row r="2145" ht="12.75">
      <c r="B2145" s="639"/>
    </row>
    <row r="2146" ht="12.75">
      <c r="B2146" s="639"/>
    </row>
    <row r="2147" ht="12.75">
      <c r="B2147" s="639"/>
    </row>
    <row r="2148" ht="12.75">
      <c r="B2148" s="639"/>
    </row>
    <row r="2149" ht="12.75">
      <c r="B2149" s="639"/>
    </row>
    <row r="2150" ht="12.75">
      <c r="B2150" s="639"/>
    </row>
    <row r="2151" ht="12.75">
      <c r="B2151" s="639"/>
    </row>
    <row r="2152" ht="12.75">
      <c r="B2152" s="639"/>
    </row>
    <row r="2153" ht="12.75">
      <c r="B2153" s="639"/>
    </row>
    <row r="2154" ht="12.75">
      <c r="B2154" s="639"/>
    </row>
    <row r="2155" ht="12.75">
      <c r="B2155" s="639"/>
    </row>
    <row r="2156" ht="12.75">
      <c r="B2156" s="639"/>
    </row>
    <row r="2157" ht="12.75">
      <c r="B2157" s="639"/>
    </row>
    <row r="2158" ht="12.75">
      <c r="B2158" s="639"/>
    </row>
    <row r="2159" ht="12.75">
      <c r="B2159" s="639"/>
    </row>
    <row r="2160" ht="12.75">
      <c r="B2160" s="639"/>
    </row>
    <row r="2161" ht="12.75">
      <c r="B2161" s="639"/>
    </row>
    <row r="2162" ht="12.75">
      <c r="B2162" s="639"/>
    </row>
    <row r="2163" ht="12.75">
      <c r="B2163" s="639"/>
    </row>
    <row r="2164" ht="12.75">
      <c r="B2164" s="639"/>
    </row>
    <row r="2165" ht="12.75">
      <c r="B2165" s="639"/>
    </row>
    <row r="2166" ht="12.75">
      <c r="B2166" s="639"/>
    </row>
    <row r="2167" ht="12.75">
      <c r="B2167" s="639"/>
    </row>
    <row r="2168" ht="12.75">
      <c r="B2168" s="639"/>
    </row>
    <row r="2169" ht="12.75">
      <c r="B2169" s="639"/>
    </row>
    <row r="2170" ht="12.75">
      <c r="B2170" s="639"/>
    </row>
    <row r="2171" ht="12.75">
      <c r="B2171" s="639"/>
    </row>
    <row r="2172" ht="12.75">
      <c r="B2172" s="639"/>
    </row>
    <row r="2173" ht="12.75">
      <c r="B2173" s="639"/>
    </row>
    <row r="2174" ht="12.75">
      <c r="B2174" s="639"/>
    </row>
    <row r="2175" ht="12.75">
      <c r="B2175" s="639"/>
    </row>
    <row r="2176" ht="12.75">
      <c r="B2176" s="639"/>
    </row>
    <row r="2177" ht="12.75">
      <c r="B2177" s="639"/>
    </row>
    <row r="2178" ht="12.75">
      <c r="B2178" s="639"/>
    </row>
    <row r="2179" ht="12.75">
      <c r="B2179" s="639"/>
    </row>
    <row r="2180" ht="12.75">
      <c r="B2180" s="639"/>
    </row>
    <row r="2181" ht="12.75">
      <c r="B2181" s="639"/>
    </row>
    <row r="2182" ht="12.75">
      <c r="B2182" s="639"/>
    </row>
    <row r="2183" ht="12.75">
      <c r="B2183" s="639"/>
    </row>
    <row r="2184" ht="12.75">
      <c r="B2184" s="639"/>
    </row>
    <row r="2185" ht="12.75">
      <c r="B2185" s="639"/>
    </row>
    <row r="2186" ht="12.75">
      <c r="B2186" s="639"/>
    </row>
    <row r="2187" ht="12.75">
      <c r="B2187" s="639"/>
    </row>
    <row r="2188" ht="12.75">
      <c r="B2188" s="639"/>
    </row>
    <row r="2189" ht="12.75">
      <c r="B2189" s="639"/>
    </row>
    <row r="2190" ht="12.75">
      <c r="B2190" s="639"/>
    </row>
    <row r="2191" ht="12.75">
      <c r="B2191" s="639"/>
    </row>
    <row r="2192" ht="12.75">
      <c r="B2192" s="639"/>
    </row>
    <row r="2193" ht="12.75">
      <c r="B2193" s="639"/>
    </row>
    <row r="2194" ht="12.75">
      <c r="B2194" s="639"/>
    </row>
    <row r="2195" ht="12.75">
      <c r="B2195" s="639"/>
    </row>
    <row r="2196" ht="12.75">
      <c r="B2196" s="639"/>
    </row>
    <row r="2197" ht="12.75">
      <c r="B2197" s="639"/>
    </row>
    <row r="2198" ht="12.75">
      <c r="B2198" s="639"/>
    </row>
    <row r="2199" ht="12.75">
      <c r="B2199" s="639"/>
    </row>
    <row r="2200" ht="12.75">
      <c r="B2200" s="639"/>
    </row>
    <row r="2201" ht="12.75">
      <c r="B2201" s="639"/>
    </row>
    <row r="2202" ht="12.75">
      <c r="B2202" s="639"/>
    </row>
    <row r="2203" ht="12.75">
      <c r="B2203" s="639"/>
    </row>
    <row r="2204" ht="12.75">
      <c r="B2204" s="639"/>
    </row>
    <row r="2205" ht="12.75">
      <c r="B2205" s="639"/>
    </row>
    <row r="2206" ht="12.75">
      <c r="B2206" s="639"/>
    </row>
    <row r="2207" ht="12.75">
      <c r="B2207" s="639"/>
    </row>
    <row r="2208" ht="12.75">
      <c r="B2208" s="639"/>
    </row>
    <row r="2209" ht="12.75">
      <c r="B2209" s="639"/>
    </row>
    <row r="2210" ht="12.75">
      <c r="B2210" s="639"/>
    </row>
    <row r="2211" ht="12.75">
      <c r="B2211" s="639"/>
    </row>
    <row r="2212" ht="12.75">
      <c r="B2212" s="639"/>
    </row>
    <row r="2213" ht="12.75">
      <c r="B2213" s="639"/>
    </row>
    <row r="2214" ht="12.75">
      <c r="B2214" s="639"/>
    </row>
    <row r="2215" ht="12.75">
      <c r="B2215" s="639"/>
    </row>
    <row r="2216" ht="12.75">
      <c r="B2216" s="639"/>
    </row>
    <row r="2217" ht="12.75">
      <c r="B2217" s="639"/>
    </row>
    <row r="2218" ht="12.75">
      <c r="B2218" s="639"/>
    </row>
    <row r="2219" ht="12.75">
      <c r="B2219" s="639"/>
    </row>
    <row r="2220" ht="12.75">
      <c r="B2220" s="639"/>
    </row>
    <row r="2221" ht="12.75">
      <c r="B2221" s="639"/>
    </row>
    <row r="2222" ht="12.75">
      <c r="B2222" s="639"/>
    </row>
    <row r="2223" ht="12.75">
      <c r="B2223" s="639"/>
    </row>
    <row r="2224" ht="12.75">
      <c r="B2224" s="639"/>
    </row>
    <row r="2225" ht="12.75">
      <c r="B2225" s="639"/>
    </row>
    <row r="2226" ht="12.75">
      <c r="B2226" s="639"/>
    </row>
    <row r="2227" ht="12.75">
      <c r="B2227" s="639"/>
    </row>
    <row r="2228" ht="12.75">
      <c r="B2228" s="639"/>
    </row>
    <row r="2229" ht="12.75">
      <c r="B2229" s="639"/>
    </row>
    <row r="2230" ht="12.75">
      <c r="B2230" s="639"/>
    </row>
    <row r="2231" ht="12.75">
      <c r="B2231" s="639"/>
    </row>
    <row r="2232" ht="12.75">
      <c r="B2232" s="639"/>
    </row>
    <row r="2233" ht="12.75">
      <c r="B2233" s="639"/>
    </row>
    <row r="2234" ht="12.75">
      <c r="B2234" s="639"/>
    </row>
    <row r="2235" ht="12.75">
      <c r="B2235" s="639"/>
    </row>
    <row r="2236" ht="12.75">
      <c r="B2236" s="639"/>
    </row>
    <row r="2237" ht="12.75">
      <c r="B2237" s="639"/>
    </row>
    <row r="2238" ht="12.75">
      <c r="B2238" s="639"/>
    </row>
    <row r="2239" ht="12.75">
      <c r="B2239" s="639"/>
    </row>
    <row r="2240" ht="12.75">
      <c r="B2240" s="639"/>
    </row>
    <row r="2241" ht="12.75">
      <c r="B2241" s="639"/>
    </row>
    <row r="2242" ht="12.75">
      <c r="B2242" s="639"/>
    </row>
    <row r="2243" ht="12.75">
      <c r="B2243" s="639"/>
    </row>
    <row r="2244" ht="12.75">
      <c r="B2244" s="639"/>
    </row>
    <row r="2245" ht="12.75">
      <c r="B2245" s="639"/>
    </row>
    <row r="2246" ht="12.75">
      <c r="B2246" s="639"/>
    </row>
    <row r="2247" ht="12.75">
      <c r="B2247" s="639"/>
    </row>
    <row r="2248" ht="12.75">
      <c r="B2248" s="639"/>
    </row>
    <row r="2249" ht="12.75">
      <c r="B2249" s="639"/>
    </row>
    <row r="2250" ht="12.75">
      <c r="B2250" s="639"/>
    </row>
    <row r="2251" ht="12.75">
      <c r="B2251" s="639"/>
    </row>
    <row r="2252" ht="12.75">
      <c r="B2252" s="639"/>
    </row>
    <row r="2253" ht="12.75">
      <c r="B2253" s="639"/>
    </row>
    <row r="2254" ht="12.75">
      <c r="B2254" s="639"/>
    </row>
    <row r="2255" ht="12.75">
      <c r="B2255" s="639"/>
    </row>
    <row r="2256" ht="12.75">
      <c r="B2256" s="639"/>
    </row>
    <row r="2257" ht="12.75">
      <c r="B2257" s="639"/>
    </row>
    <row r="2258" ht="12.75">
      <c r="B2258" s="639"/>
    </row>
    <row r="2259" ht="12.75">
      <c r="B2259" s="639"/>
    </row>
    <row r="2260" ht="12.75">
      <c r="B2260" s="639"/>
    </row>
    <row r="2261" ht="12.75">
      <c r="B2261" s="639"/>
    </row>
    <row r="2262" ht="12.75">
      <c r="B2262" s="639"/>
    </row>
    <row r="2263" ht="12.75">
      <c r="B2263" s="639"/>
    </row>
    <row r="2264" ht="12.75">
      <c r="B2264" s="639"/>
    </row>
    <row r="2265" ht="12.75">
      <c r="B2265" s="639"/>
    </row>
    <row r="2266" ht="12.75">
      <c r="B2266" s="639"/>
    </row>
    <row r="2267" ht="12.75">
      <c r="B2267" s="639"/>
    </row>
    <row r="2268" ht="12.75">
      <c r="B2268" s="639"/>
    </row>
    <row r="2269" ht="12.75">
      <c r="B2269" s="639"/>
    </row>
    <row r="2270" ht="12.75">
      <c r="B2270" s="639"/>
    </row>
    <row r="2271" ht="12.75">
      <c r="B2271" s="639"/>
    </row>
    <row r="2272" ht="12.75">
      <c r="B2272" s="639"/>
    </row>
    <row r="2273" ht="12.75">
      <c r="B2273" s="639"/>
    </row>
    <row r="2274" ht="12.75">
      <c r="B2274" s="639"/>
    </row>
    <row r="2275" ht="12.75">
      <c r="B2275" s="639"/>
    </row>
    <row r="2276" ht="12.75">
      <c r="B2276" s="639"/>
    </row>
    <row r="2277" ht="12.75">
      <c r="B2277" s="639"/>
    </row>
    <row r="2278" ht="12.75">
      <c r="B2278" s="639"/>
    </row>
    <row r="2279" ht="12.75">
      <c r="B2279" s="639"/>
    </row>
    <row r="2280" ht="12.75">
      <c r="B2280" s="639"/>
    </row>
    <row r="2281" ht="12.75">
      <c r="B2281" s="639"/>
    </row>
    <row r="2282" ht="12.75">
      <c r="B2282" s="639"/>
    </row>
    <row r="2283" ht="12.75">
      <c r="B2283" s="639"/>
    </row>
    <row r="2284" ht="12.75">
      <c r="B2284" s="639"/>
    </row>
    <row r="2285" ht="12.75">
      <c r="B2285" s="639"/>
    </row>
    <row r="2286" ht="12.75">
      <c r="B2286" s="639"/>
    </row>
    <row r="2287" ht="12.75">
      <c r="B2287" s="639"/>
    </row>
    <row r="2288" ht="12.75">
      <c r="B2288" s="639"/>
    </row>
    <row r="2289" ht="12.75">
      <c r="B2289" s="639"/>
    </row>
    <row r="2290" ht="12.75">
      <c r="B2290" s="639"/>
    </row>
    <row r="2291" ht="12.75">
      <c r="B2291" s="639"/>
    </row>
    <row r="2292" ht="12.75">
      <c r="B2292" s="639"/>
    </row>
    <row r="2293" ht="12.75">
      <c r="B2293" s="639"/>
    </row>
    <row r="2294" ht="12.75">
      <c r="B2294" s="639"/>
    </row>
    <row r="2295" ht="12.75">
      <c r="B2295" s="639"/>
    </row>
    <row r="2296" ht="12.75">
      <c r="B2296" s="639"/>
    </row>
    <row r="2297" ht="12.75">
      <c r="B2297" s="639"/>
    </row>
    <row r="2298" ht="12.75">
      <c r="B2298" s="639"/>
    </row>
    <row r="2299" ht="12.75">
      <c r="B2299" s="639"/>
    </row>
    <row r="2300" ht="12.75">
      <c r="B2300" s="639"/>
    </row>
    <row r="2301" ht="12.75">
      <c r="B2301" s="639"/>
    </row>
    <row r="2302" ht="12.75">
      <c r="B2302" s="639"/>
    </row>
    <row r="2303" ht="12.75">
      <c r="B2303" s="639"/>
    </row>
    <row r="2304" ht="12.75">
      <c r="B2304" s="639"/>
    </row>
    <row r="2305" ht="12.75">
      <c r="B2305" s="639"/>
    </row>
    <row r="2306" ht="12.75">
      <c r="B2306" s="639"/>
    </row>
    <row r="2307" ht="12.75">
      <c r="B2307" s="639"/>
    </row>
    <row r="2308" ht="12.75">
      <c r="B2308" s="639"/>
    </row>
    <row r="2309" ht="12.75">
      <c r="B2309" s="639"/>
    </row>
    <row r="2310" ht="12.75">
      <c r="B2310" s="639"/>
    </row>
    <row r="2311" ht="12.75">
      <c r="B2311" s="639"/>
    </row>
    <row r="2312" ht="12.75">
      <c r="B2312" s="639"/>
    </row>
    <row r="2313" ht="12.75">
      <c r="B2313" s="639"/>
    </row>
    <row r="2314" ht="12.75">
      <c r="B2314" s="639"/>
    </row>
    <row r="2315" ht="12.75">
      <c r="B2315" s="639"/>
    </row>
    <row r="2316" ht="12.75">
      <c r="B2316" s="639"/>
    </row>
    <row r="2317" ht="12.75">
      <c r="B2317" s="639"/>
    </row>
    <row r="2318" ht="12.75">
      <c r="B2318" s="639"/>
    </row>
    <row r="2319" ht="12.75">
      <c r="B2319" s="639"/>
    </row>
    <row r="2320" ht="12.75">
      <c r="B2320" s="639"/>
    </row>
    <row r="2321" ht="12.75">
      <c r="B2321" s="639"/>
    </row>
    <row r="2322" ht="12.75">
      <c r="B2322" s="639"/>
    </row>
    <row r="2323" ht="12.75">
      <c r="B2323" s="639"/>
    </row>
    <row r="2324" ht="12.75">
      <c r="B2324" s="639"/>
    </row>
    <row r="2325" ht="12.75">
      <c r="B2325" s="639"/>
    </row>
    <row r="2326" ht="12.75">
      <c r="B2326" s="639"/>
    </row>
    <row r="2327" ht="12.75">
      <c r="B2327" s="639"/>
    </row>
    <row r="2328" ht="12.75">
      <c r="B2328" s="639"/>
    </row>
    <row r="2329" ht="12.75">
      <c r="B2329" s="639"/>
    </row>
    <row r="2330" ht="12.75">
      <c r="B2330" s="639"/>
    </row>
    <row r="2331" ht="12.75">
      <c r="B2331" s="639"/>
    </row>
    <row r="2332" ht="12.75">
      <c r="B2332" s="639"/>
    </row>
    <row r="2333" ht="12.75">
      <c r="B2333" s="639"/>
    </row>
    <row r="2334" ht="12.75">
      <c r="B2334" s="639"/>
    </row>
    <row r="2335" ht="12.75">
      <c r="B2335" s="639"/>
    </row>
    <row r="2336" ht="12.75">
      <c r="B2336" s="639"/>
    </row>
    <row r="2337" ht="12.75">
      <c r="B2337" s="639"/>
    </row>
    <row r="2338" ht="12.75">
      <c r="B2338" s="639"/>
    </row>
    <row r="2339" ht="12.75">
      <c r="B2339" s="639"/>
    </row>
    <row r="2340" ht="12.75">
      <c r="B2340" s="639"/>
    </row>
    <row r="2341" ht="12.75">
      <c r="B2341" s="639"/>
    </row>
    <row r="2342" ht="12.75">
      <c r="B2342" s="639"/>
    </row>
    <row r="2343" ht="12.75">
      <c r="B2343" s="639"/>
    </row>
    <row r="2344" ht="12.75">
      <c r="B2344" s="639"/>
    </row>
    <row r="2345" ht="12.75">
      <c r="B2345" s="639"/>
    </row>
    <row r="2346" ht="12.75">
      <c r="B2346" s="639"/>
    </row>
    <row r="2347" ht="12.75">
      <c r="B2347" s="639"/>
    </row>
    <row r="2348" ht="12.75">
      <c r="B2348" s="639"/>
    </row>
    <row r="2349" ht="12.75">
      <c r="B2349" s="639"/>
    </row>
    <row r="2350" ht="12.75">
      <c r="B2350" s="639"/>
    </row>
    <row r="2351" ht="12.75">
      <c r="B2351" s="639"/>
    </row>
    <row r="2352" ht="12.75">
      <c r="B2352" s="639"/>
    </row>
    <row r="2353" ht="12.75">
      <c r="B2353" s="639"/>
    </row>
    <row r="2354" ht="12.75">
      <c r="B2354" s="639"/>
    </row>
    <row r="2355" ht="12.75">
      <c r="B2355" s="639"/>
    </row>
    <row r="2356" ht="12.75">
      <c r="B2356" s="639"/>
    </row>
    <row r="2357" ht="12.75">
      <c r="B2357" s="639"/>
    </row>
    <row r="2358" ht="12.75">
      <c r="B2358" s="639"/>
    </row>
    <row r="2359" ht="12.75">
      <c r="B2359" s="639"/>
    </row>
    <row r="2360" ht="12.75">
      <c r="B2360" s="639"/>
    </row>
    <row r="2361" ht="12.75">
      <c r="B2361" s="639"/>
    </row>
    <row r="2362" ht="12.75">
      <c r="B2362" s="639"/>
    </row>
    <row r="2363" ht="12.75">
      <c r="B2363" s="639"/>
    </row>
    <row r="2364" ht="12.75">
      <c r="B2364" s="639"/>
    </row>
    <row r="2365" ht="12.75">
      <c r="B2365" s="639"/>
    </row>
    <row r="2366" ht="12.75">
      <c r="B2366" s="639"/>
    </row>
    <row r="2367" ht="12.75">
      <c r="B2367" s="639"/>
    </row>
    <row r="2368" ht="12.75">
      <c r="B2368" s="639"/>
    </row>
    <row r="2369" ht="12.75">
      <c r="B2369" s="639"/>
    </row>
    <row r="2370" ht="12.75">
      <c r="B2370" s="639"/>
    </row>
    <row r="2371" ht="12.75">
      <c r="B2371" s="639"/>
    </row>
    <row r="2372" ht="12.75">
      <c r="B2372" s="639"/>
    </row>
    <row r="2373" ht="12.75">
      <c r="B2373" s="639"/>
    </row>
    <row r="2374" ht="12.75">
      <c r="B2374" s="639"/>
    </row>
    <row r="2375" ht="12.75">
      <c r="B2375" s="639"/>
    </row>
    <row r="2376" ht="12.75">
      <c r="B2376" s="639"/>
    </row>
    <row r="2377" ht="12.75">
      <c r="B2377" s="639"/>
    </row>
    <row r="2378" ht="12.75">
      <c r="B2378" s="639"/>
    </row>
    <row r="2379" ht="12.75">
      <c r="B2379" s="639"/>
    </row>
    <row r="2380" ht="12.75">
      <c r="B2380" s="639"/>
    </row>
    <row r="2381" ht="12.75">
      <c r="B2381" s="639"/>
    </row>
    <row r="2382" ht="12.75">
      <c r="B2382" s="639"/>
    </row>
    <row r="2383" ht="12.75">
      <c r="B2383" s="639"/>
    </row>
    <row r="2384" ht="12.75">
      <c r="B2384" s="639"/>
    </row>
    <row r="2385" ht="12.75">
      <c r="B2385" s="639"/>
    </row>
    <row r="2386" ht="12.75">
      <c r="B2386" s="639"/>
    </row>
    <row r="2387" ht="12.75">
      <c r="B2387" s="639"/>
    </row>
    <row r="2388" ht="12.75">
      <c r="B2388" s="639"/>
    </row>
    <row r="2389" ht="12.75">
      <c r="B2389" s="639"/>
    </row>
    <row r="2390" ht="12.75">
      <c r="B2390" s="639"/>
    </row>
    <row r="2391" ht="12.75">
      <c r="B2391" s="639"/>
    </row>
    <row r="2392" ht="12.75">
      <c r="B2392" s="639"/>
    </row>
    <row r="2393" ht="12.75">
      <c r="B2393" s="639"/>
    </row>
    <row r="2394" ht="12.75">
      <c r="B2394" s="639"/>
    </row>
    <row r="2395" ht="12.75">
      <c r="B2395" s="639"/>
    </row>
    <row r="2396" ht="12.75">
      <c r="B2396" s="639"/>
    </row>
    <row r="2397" ht="12.75">
      <c r="B2397" s="639"/>
    </row>
    <row r="2398" ht="12.75">
      <c r="B2398" s="639"/>
    </row>
    <row r="2399" ht="12.75">
      <c r="B2399" s="639"/>
    </row>
    <row r="2400" ht="12.75">
      <c r="B2400" s="639"/>
    </row>
    <row r="2401" ht="12.75">
      <c r="B2401" s="639"/>
    </row>
    <row r="2402" ht="12.75">
      <c r="B2402" s="639"/>
    </row>
    <row r="2403" ht="12.75">
      <c r="B2403" s="639"/>
    </row>
    <row r="2404" ht="12.75">
      <c r="B2404" s="639"/>
    </row>
    <row r="2405" ht="12.75">
      <c r="B2405" s="639"/>
    </row>
    <row r="2406" ht="12.75">
      <c r="B2406" s="639"/>
    </row>
    <row r="2407" ht="12.75">
      <c r="B2407" s="639"/>
    </row>
    <row r="2408" ht="12.75">
      <c r="B2408" s="639"/>
    </row>
    <row r="2409" ht="12.75">
      <c r="B2409" s="639"/>
    </row>
    <row r="2410" ht="12.75">
      <c r="B2410" s="639"/>
    </row>
    <row r="2411" ht="12.75">
      <c r="B2411" s="639"/>
    </row>
    <row r="2412" ht="12.75">
      <c r="B2412" s="639"/>
    </row>
    <row r="2413" ht="12.75">
      <c r="B2413" s="639"/>
    </row>
    <row r="2414" ht="12.75">
      <c r="B2414" s="639"/>
    </row>
    <row r="2415" ht="12.75">
      <c r="B2415" s="639"/>
    </row>
    <row r="2416" ht="12.75">
      <c r="B2416" s="639"/>
    </row>
    <row r="2417" ht="12.75">
      <c r="B2417" s="639"/>
    </row>
    <row r="2418" ht="12.75">
      <c r="B2418" s="639"/>
    </row>
    <row r="2419" ht="12.75">
      <c r="B2419" s="639"/>
    </row>
    <row r="2420" ht="12.75">
      <c r="B2420" s="639"/>
    </row>
    <row r="2421" ht="12.75">
      <c r="B2421" s="639"/>
    </row>
    <row r="2422" ht="12.75">
      <c r="B2422" s="639"/>
    </row>
    <row r="2423" ht="12.75">
      <c r="B2423" s="639"/>
    </row>
    <row r="2424" ht="12.75">
      <c r="B2424" s="639"/>
    </row>
    <row r="2425" ht="12.75">
      <c r="B2425" s="639"/>
    </row>
    <row r="2426" ht="12.75">
      <c r="B2426" s="639"/>
    </row>
    <row r="2427" ht="12.75">
      <c r="B2427" s="639"/>
    </row>
    <row r="2428" ht="12.75">
      <c r="B2428" s="639"/>
    </row>
    <row r="2429" ht="12.75">
      <c r="B2429" s="639"/>
    </row>
    <row r="2430" ht="12.75">
      <c r="B2430" s="639"/>
    </row>
    <row r="2431" ht="12.75">
      <c r="B2431" s="639"/>
    </row>
    <row r="2432" ht="12.75">
      <c r="B2432" s="639"/>
    </row>
    <row r="2433" ht="12.75">
      <c r="B2433" s="639"/>
    </row>
    <row r="2434" ht="12.75">
      <c r="B2434" s="639"/>
    </row>
    <row r="2435" ht="12.75">
      <c r="B2435" s="639"/>
    </row>
    <row r="2436" ht="12.75">
      <c r="B2436" s="639"/>
    </row>
    <row r="2437" ht="12.75">
      <c r="B2437" s="639"/>
    </row>
    <row r="2438" ht="12.75">
      <c r="B2438" s="639"/>
    </row>
    <row r="2439" ht="12.75">
      <c r="B2439" s="639"/>
    </row>
    <row r="2440" ht="12.75">
      <c r="B2440" s="639"/>
    </row>
    <row r="2441" ht="12.75">
      <c r="B2441" s="639"/>
    </row>
    <row r="2442" ht="12.75">
      <c r="B2442" s="639"/>
    </row>
    <row r="2443" ht="12.75">
      <c r="B2443" s="639"/>
    </row>
    <row r="2444" ht="12.75">
      <c r="B2444" s="639"/>
    </row>
    <row r="2445" ht="12.75">
      <c r="B2445" s="639"/>
    </row>
    <row r="2446" ht="12.75">
      <c r="B2446" s="639"/>
    </row>
    <row r="2447" ht="12.75">
      <c r="B2447" s="639"/>
    </row>
    <row r="2448" ht="12.75">
      <c r="B2448" s="639"/>
    </row>
    <row r="2449" ht="12.75">
      <c r="B2449" s="639"/>
    </row>
    <row r="2450" ht="12.75">
      <c r="B2450" s="639"/>
    </row>
    <row r="2451" ht="12.75">
      <c r="B2451" s="639"/>
    </row>
    <row r="2452" ht="12.75">
      <c r="B2452" s="639"/>
    </row>
    <row r="2453" ht="12.75">
      <c r="B2453" s="639"/>
    </row>
    <row r="2454" ht="12.75">
      <c r="B2454" s="639"/>
    </row>
    <row r="2455" ht="12.75">
      <c r="B2455" s="639"/>
    </row>
    <row r="2456" ht="12.75">
      <c r="B2456" s="639"/>
    </row>
    <row r="2457" ht="12.75">
      <c r="B2457" s="639"/>
    </row>
    <row r="2458" ht="12.75">
      <c r="B2458" s="639"/>
    </row>
    <row r="2459" ht="12.75">
      <c r="B2459" s="639"/>
    </row>
    <row r="2460" ht="12.75">
      <c r="B2460" s="639"/>
    </row>
    <row r="2461" ht="12.75">
      <c r="B2461" s="639"/>
    </row>
    <row r="2462" ht="12.75">
      <c r="B2462" s="639"/>
    </row>
    <row r="2463" ht="12.75">
      <c r="B2463" s="639"/>
    </row>
    <row r="2464" ht="12.75">
      <c r="B2464" s="639"/>
    </row>
    <row r="2465" ht="12.75">
      <c r="B2465" s="639"/>
    </row>
    <row r="2466" ht="12.75">
      <c r="B2466" s="639"/>
    </row>
    <row r="2467" ht="12.75">
      <c r="B2467" s="639"/>
    </row>
    <row r="2468" ht="12.75">
      <c r="B2468" s="639"/>
    </row>
    <row r="2469" ht="12.75">
      <c r="B2469" s="639"/>
    </row>
    <row r="2470" ht="12.75">
      <c r="B2470" s="639"/>
    </row>
    <row r="2471" ht="12.75">
      <c r="B2471" s="639"/>
    </row>
    <row r="2472" ht="12.75">
      <c r="B2472" s="639"/>
    </row>
    <row r="2473" ht="12.75">
      <c r="B2473" s="639"/>
    </row>
    <row r="2474" ht="12.75">
      <c r="B2474" s="639"/>
    </row>
    <row r="2475" ht="12.75">
      <c r="B2475" s="639"/>
    </row>
    <row r="2476" ht="12.75">
      <c r="B2476" s="639"/>
    </row>
    <row r="2477" ht="12.75">
      <c r="B2477" s="639"/>
    </row>
    <row r="2478" ht="12.75">
      <c r="B2478" s="639"/>
    </row>
    <row r="2479" ht="12.75">
      <c r="B2479" s="639"/>
    </row>
    <row r="2480" ht="12.75">
      <c r="B2480" s="639"/>
    </row>
    <row r="2481" ht="12.75">
      <c r="B2481" s="639"/>
    </row>
    <row r="2482" ht="12.75">
      <c r="B2482" s="639"/>
    </row>
    <row r="2483" ht="12.75">
      <c r="B2483" s="639"/>
    </row>
    <row r="2484" ht="12.75">
      <c r="B2484" s="639"/>
    </row>
    <row r="2485" ht="12.75">
      <c r="B2485" s="639"/>
    </row>
    <row r="2486" ht="12.75">
      <c r="B2486" s="639"/>
    </row>
    <row r="2487" ht="12.75">
      <c r="B2487" s="639"/>
    </row>
    <row r="2488" ht="12.75">
      <c r="B2488" s="639"/>
    </row>
    <row r="2489" ht="12.75">
      <c r="B2489" s="639"/>
    </row>
    <row r="2490" ht="12.75">
      <c r="B2490" s="639"/>
    </row>
    <row r="2491" ht="12.75">
      <c r="B2491" s="639"/>
    </row>
    <row r="2492" ht="12.75">
      <c r="B2492" s="639"/>
    </row>
    <row r="2493" ht="12.75">
      <c r="B2493" s="639"/>
    </row>
    <row r="2494" ht="12.75">
      <c r="B2494" s="639"/>
    </row>
    <row r="2495" ht="12.75">
      <c r="B2495" s="639"/>
    </row>
    <row r="2496" ht="12.75">
      <c r="B2496" s="639"/>
    </row>
    <row r="2497" ht="12.75">
      <c r="B2497" s="639"/>
    </row>
    <row r="2498" ht="12.75">
      <c r="B2498" s="639"/>
    </row>
    <row r="2499" ht="12.75">
      <c r="B2499" s="639"/>
    </row>
    <row r="2500" ht="12.75">
      <c r="B2500" s="639"/>
    </row>
    <row r="2501" ht="12.75">
      <c r="B2501" s="639"/>
    </row>
    <row r="2502" ht="12.75">
      <c r="B2502" s="639"/>
    </row>
    <row r="2503" ht="12.75">
      <c r="B2503" s="639"/>
    </row>
    <row r="2504" ht="12.75">
      <c r="B2504" s="639"/>
    </row>
    <row r="2505" ht="12.75">
      <c r="B2505" s="639"/>
    </row>
    <row r="2506" ht="12.75">
      <c r="B2506" s="639"/>
    </row>
    <row r="2507" ht="12.75">
      <c r="B2507" s="639"/>
    </row>
    <row r="2508" ht="12.75">
      <c r="B2508" s="639"/>
    </row>
    <row r="2509" ht="12.75">
      <c r="B2509" s="639"/>
    </row>
    <row r="2510" ht="12.75">
      <c r="B2510" s="639"/>
    </row>
    <row r="2511" ht="12.75">
      <c r="B2511" s="639"/>
    </row>
    <row r="2512" ht="12.75">
      <c r="B2512" s="639"/>
    </row>
    <row r="2513" ht="12.75">
      <c r="B2513" s="639"/>
    </row>
    <row r="2514" ht="12.75">
      <c r="B2514" s="639"/>
    </row>
    <row r="2515" ht="12.75">
      <c r="B2515" s="639"/>
    </row>
    <row r="2516" ht="12.75">
      <c r="B2516" s="639"/>
    </row>
    <row r="2517" ht="12.75">
      <c r="B2517" s="639"/>
    </row>
    <row r="2518" ht="12.75">
      <c r="B2518" s="639"/>
    </row>
    <row r="2519" ht="12.75">
      <c r="B2519" s="639"/>
    </row>
    <row r="2520" ht="12.75">
      <c r="B2520" s="639"/>
    </row>
    <row r="2521" ht="12.75">
      <c r="B2521" s="639"/>
    </row>
    <row r="2522" ht="12.75">
      <c r="B2522" s="639"/>
    </row>
    <row r="2523" ht="12.75">
      <c r="B2523" s="639"/>
    </row>
    <row r="2524" ht="12.75">
      <c r="B2524" s="639"/>
    </row>
    <row r="2525" ht="12.75">
      <c r="B2525" s="639"/>
    </row>
    <row r="2526" ht="12.75">
      <c r="B2526" s="639"/>
    </row>
    <row r="2527" ht="12.75">
      <c r="B2527" s="639"/>
    </row>
    <row r="2528" ht="12.75">
      <c r="B2528" s="639"/>
    </row>
    <row r="2529" ht="12.75">
      <c r="B2529" s="639"/>
    </row>
    <row r="2530" ht="12.75">
      <c r="B2530" s="639"/>
    </row>
    <row r="2531" ht="12.75">
      <c r="B2531" s="639"/>
    </row>
    <row r="2532" ht="12.75">
      <c r="B2532" s="639"/>
    </row>
    <row r="2533" ht="12.75">
      <c r="B2533" s="639"/>
    </row>
    <row r="2534" ht="12.75">
      <c r="B2534" s="639"/>
    </row>
    <row r="2535" ht="12.75">
      <c r="B2535" s="639"/>
    </row>
    <row r="2536" ht="12.75">
      <c r="B2536" s="639"/>
    </row>
    <row r="2537" ht="12.75">
      <c r="B2537" s="639"/>
    </row>
    <row r="2538" ht="12.75">
      <c r="B2538" s="639"/>
    </row>
    <row r="2539" ht="12.75">
      <c r="B2539" s="639"/>
    </row>
    <row r="2540" ht="12.75">
      <c r="B2540" s="639"/>
    </row>
    <row r="2541" ht="12.75">
      <c r="B2541" s="639"/>
    </row>
    <row r="2542" ht="12.75">
      <c r="B2542" s="639"/>
    </row>
    <row r="2543" ht="12.75">
      <c r="B2543" s="639"/>
    </row>
    <row r="2544" ht="12.75">
      <c r="B2544" s="639"/>
    </row>
    <row r="2545" ht="12.75">
      <c r="B2545" s="639"/>
    </row>
    <row r="2546" ht="12.75">
      <c r="B2546" s="639"/>
    </row>
    <row r="2547" ht="12.75">
      <c r="B2547" s="639"/>
    </row>
    <row r="2548" ht="12.75">
      <c r="B2548" s="639"/>
    </row>
    <row r="2549" ht="12.75">
      <c r="B2549" s="639"/>
    </row>
    <row r="2550" ht="12.75">
      <c r="B2550" s="639"/>
    </row>
    <row r="2551" ht="12.75">
      <c r="B2551" s="639"/>
    </row>
    <row r="2552" ht="12.75">
      <c r="B2552" s="639"/>
    </row>
    <row r="2553" ht="12.75">
      <c r="B2553" s="639"/>
    </row>
    <row r="2554" ht="12.75">
      <c r="B2554" s="639"/>
    </row>
    <row r="2555" ht="12.75">
      <c r="B2555" s="639"/>
    </row>
    <row r="2556" ht="12.75">
      <c r="B2556" s="639"/>
    </row>
    <row r="2557" ht="12.75">
      <c r="B2557" s="639"/>
    </row>
    <row r="2558" ht="12.75">
      <c r="B2558" s="639"/>
    </row>
    <row r="2559" ht="12.75">
      <c r="B2559" s="639"/>
    </row>
    <row r="2560" ht="12.75">
      <c r="B2560" s="639"/>
    </row>
    <row r="2561" ht="12.75">
      <c r="B2561" s="639"/>
    </row>
    <row r="2562" ht="12.75">
      <c r="B2562" s="639"/>
    </row>
    <row r="2563" ht="12.75">
      <c r="B2563" s="639"/>
    </row>
    <row r="2564" ht="12.75">
      <c r="B2564" s="639"/>
    </row>
    <row r="2565" ht="12.75">
      <c r="B2565" s="639"/>
    </row>
    <row r="2566" ht="12.75">
      <c r="B2566" s="639"/>
    </row>
    <row r="2567" ht="12.75">
      <c r="B2567" s="639"/>
    </row>
    <row r="2568" ht="12.75">
      <c r="B2568" s="639"/>
    </row>
    <row r="2569" ht="12.75">
      <c r="B2569" s="639"/>
    </row>
    <row r="2570" ht="12.75">
      <c r="B2570" s="639"/>
    </row>
    <row r="2571" ht="12.75">
      <c r="B2571" s="639"/>
    </row>
    <row r="2572" ht="12.75">
      <c r="B2572" s="639"/>
    </row>
    <row r="2573" ht="12.75">
      <c r="B2573" s="639"/>
    </row>
    <row r="2574" ht="12.75">
      <c r="B2574" s="639"/>
    </row>
    <row r="2575" ht="12.75">
      <c r="B2575" s="639"/>
    </row>
    <row r="2576" ht="12.75">
      <c r="B2576" s="639"/>
    </row>
    <row r="2577" ht="12.75">
      <c r="B2577" s="639"/>
    </row>
    <row r="2578" ht="12.75">
      <c r="B2578" s="639"/>
    </row>
    <row r="2579" ht="12.75">
      <c r="B2579" s="639"/>
    </row>
    <row r="2580" ht="12.75">
      <c r="B2580" s="639"/>
    </row>
    <row r="2581" ht="12.75">
      <c r="B2581" s="639"/>
    </row>
    <row r="2582" ht="12.75">
      <c r="B2582" s="639"/>
    </row>
    <row r="2583" ht="12.75">
      <c r="B2583" s="639"/>
    </row>
    <row r="2584" ht="12.75">
      <c r="B2584" s="639"/>
    </row>
    <row r="2585" ht="12.75">
      <c r="B2585" s="639"/>
    </row>
    <row r="2586" ht="12.75">
      <c r="B2586" s="639"/>
    </row>
    <row r="2587" ht="12.75">
      <c r="B2587" s="639"/>
    </row>
    <row r="2588" ht="12.75">
      <c r="B2588" s="639"/>
    </row>
    <row r="2589" ht="12.75">
      <c r="B2589" s="639"/>
    </row>
    <row r="2590" ht="12.75">
      <c r="B2590" s="639"/>
    </row>
    <row r="2591" ht="12.75">
      <c r="B2591" s="639"/>
    </row>
    <row r="2592" ht="12.75">
      <c r="B2592" s="639"/>
    </row>
    <row r="2593" ht="12.75">
      <c r="B2593" s="639"/>
    </row>
    <row r="2594" ht="12.75">
      <c r="B2594" s="639"/>
    </row>
    <row r="2595" ht="12.75">
      <c r="B2595" s="639"/>
    </row>
    <row r="2596" ht="12.75">
      <c r="B2596" s="639"/>
    </row>
    <row r="2597" ht="12.75">
      <c r="B2597" s="639"/>
    </row>
    <row r="2598" ht="12.75">
      <c r="B2598" s="639"/>
    </row>
    <row r="2599" ht="12.75">
      <c r="B2599" s="639"/>
    </row>
    <row r="2600" ht="12.75">
      <c r="B2600" s="639"/>
    </row>
    <row r="2601" ht="12.75">
      <c r="B2601" s="639"/>
    </row>
    <row r="2602" ht="12.75">
      <c r="B2602" s="639"/>
    </row>
    <row r="2603" ht="12.75">
      <c r="B2603" s="639"/>
    </row>
    <row r="2604" ht="12.75">
      <c r="B2604" s="639"/>
    </row>
    <row r="2605" ht="12.75">
      <c r="B2605" s="639"/>
    </row>
    <row r="2606" ht="12.75">
      <c r="B2606" s="639"/>
    </row>
    <row r="2607" ht="12.75">
      <c r="B2607" s="639"/>
    </row>
    <row r="2608" ht="12.75">
      <c r="B2608" s="639"/>
    </row>
    <row r="2609" ht="12.75">
      <c r="B2609" s="639"/>
    </row>
    <row r="2610" ht="12.75">
      <c r="B2610" s="639"/>
    </row>
    <row r="2611" ht="12.75">
      <c r="B2611" s="639"/>
    </row>
    <row r="2612" ht="12.75">
      <c r="B2612" s="639"/>
    </row>
    <row r="2613" ht="12.75">
      <c r="B2613" s="639"/>
    </row>
    <row r="2614" ht="12.75">
      <c r="B2614" s="639"/>
    </row>
    <row r="2615" ht="12.75">
      <c r="B2615" s="639"/>
    </row>
    <row r="2616" ht="12.75">
      <c r="B2616" s="639"/>
    </row>
    <row r="2617" ht="12.75">
      <c r="B2617" s="639"/>
    </row>
    <row r="2618" ht="12.75">
      <c r="B2618" s="639"/>
    </row>
    <row r="2619" ht="12.75">
      <c r="B2619" s="639"/>
    </row>
    <row r="2620" ht="12.75">
      <c r="B2620" s="639"/>
    </row>
    <row r="2621" ht="12.75">
      <c r="B2621" s="639"/>
    </row>
    <row r="2622" ht="12.75">
      <c r="B2622" s="639"/>
    </row>
    <row r="2623" ht="12.75">
      <c r="B2623" s="639"/>
    </row>
    <row r="2624" ht="12.75">
      <c r="B2624" s="639"/>
    </row>
    <row r="2625" ht="12.75">
      <c r="B2625" s="639"/>
    </row>
    <row r="2626" ht="12.75">
      <c r="B2626" s="639"/>
    </row>
    <row r="2627" ht="12.75">
      <c r="B2627" s="639"/>
    </row>
    <row r="2628" ht="12.75">
      <c r="B2628" s="639"/>
    </row>
    <row r="2629" ht="12.75">
      <c r="B2629" s="639"/>
    </row>
    <row r="2630" ht="12.75">
      <c r="B2630" s="639"/>
    </row>
    <row r="2631" ht="12.75">
      <c r="B2631" s="639"/>
    </row>
    <row r="2632" ht="12.75">
      <c r="B2632" s="639"/>
    </row>
    <row r="2633" ht="12.75">
      <c r="B2633" s="639"/>
    </row>
    <row r="2634" ht="12.75">
      <c r="B2634" s="639"/>
    </row>
    <row r="2635" ht="12.75">
      <c r="B2635" s="639"/>
    </row>
    <row r="2636" ht="12.75">
      <c r="B2636" s="639"/>
    </row>
    <row r="2637" ht="12.75">
      <c r="B2637" s="639"/>
    </row>
    <row r="2638" ht="12.75">
      <c r="B2638" s="639"/>
    </row>
    <row r="2639" ht="12.75">
      <c r="B2639" s="639"/>
    </row>
    <row r="2640" ht="12.75">
      <c r="B2640" s="639"/>
    </row>
    <row r="2641" ht="12.75">
      <c r="B2641" s="639"/>
    </row>
    <row r="2642" ht="12.75">
      <c r="B2642" s="639"/>
    </row>
    <row r="2643" ht="12.75">
      <c r="B2643" s="639"/>
    </row>
    <row r="2644" ht="12.75">
      <c r="B2644" s="639"/>
    </row>
    <row r="2645" ht="12.75">
      <c r="B2645" s="639"/>
    </row>
    <row r="2646" ht="12.75">
      <c r="B2646" s="639"/>
    </row>
    <row r="2647" ht="12.75">
      <c r="B2647" s="639"/>
    </row>
    <row r="2648" ht="12.75">
      <c r="B2648" s="639"/>
    </row>
    <row r="2649" ht="12.75">
      <c r="B2649" s="639"/>
    </row>
    <row r="2650" ht="12.75">
      <c r="B2650" s="639"/>
    </row>
    <row r="2651" ht="12.75">
      <c r="B2651" s="639"/>
    </row>
    <row r="2652" ht="12.75">
      <c r="B2652" s="639"/>
    </row>
    <row r="2653" ht="12.75">
      <c r="B2653" s="639"/>
    </row>
    <row r="2654" ht="12.75">
      <c r="B2654" s="639"/>
    </row>
    <row r="2655" ht="12.75">
      <c r="B2655" s="639"/>
    </row>
    <row r="2656" ht="12.75">
      <c r="B2656" s="639"/>
    </row>
    <row r="2657" ht="12.75">
      <c r="B2657" s="639"/>
    </row>
    <row r="2658" ht="12.75">
      <c r="B2658" s="639"/>
    </row>
    <row r="2659" ht="12.75">
      <c r="B2659" s="639"/>
    </row>
    <row r="2660" ht="12.75">
      <c r="B2660" s="639"/>
    </row>
    <row r="2661" ht="12.75">
      <c r="B2661" s="639"/>
    </row>
    <row r="2662" ht="12.75">
      <c r="B2662" s="639"/>
    </row>
    <row r="2663" ht="12.75">
      <c r="B2663" s="639"/>
    </row>
    <row r="2664" ht="12.75">
      <c r="B2664" s="639"/>
    </row>
    <row r="2665" ht="12.75">
      <c r="B2665" s="639"/>
    </row>
    <row r="2666" ht="12.75">
      <c r="B2666" s="639"/>
    </row>
    <row r="2667" ht="12.75">
      <c r="B2667" s="639"/>
    </row>
    <row r="2668" ht="12.75">
      <c r="B2668" s="639"/>
    </row>
    <row r="2669" ht="12.75">
      <c r="B2669" s="639"/>
    </row>
    <row r="2670" ht="12.75">
      <c r="B2670" s="639"/>
    </row>
    <row r="2671" ht="12.75">
      <c r="B2671" s="639"/>
    </row>
    <row r="2672" ht="12.75">
      <c r="B2672" s="639"/>
    </row>
    <row r="2673" ht="12.75">
      <c r="B2673" s="639"/>
    </row>
    <row r="2674" ht="12.75">
      <c r="B2674" s="639"/>
    </row>
    <row r="2675" ht="12.75">
      <c r="B2675" s="639"/>
    </row>
    <row r="2676" ht="12.75">
      <c r="B2676" s="639"/>
    </row>
    <row r="2677" ht="12.75">
      <c r="B2677" s="639"/>
    </row>
    <row r="2678" ht="12.75">
      <c r="B2678" s="639"/>
    </row>
    <row r="2679" ht="12.75">
      <c r="B2679" s="639"/>
    </row>
    <row r="2680" ht="12.75">
      <c r="B2680" s="639"/>
    </row>
    <row r="2681" ht="12.75">
      <c r="B2681" s="639"/>
    </row>
    <row r="2682" ht="12.75">
      <c r="B2682" s="639"/>
    </row>
    <row r="2683" ht="12.75">
      <c r="B2683" s="639"/>
    </row>
    <row r="2684" ht="12.75">
      <c r="B2684" s="639"/>
    </row>
    <row r="2685" ht="12.75">
      <c r="B2685" s="639"/>
    </row>
    <row r="2686" ht="12.75">
      <c r="B2686" s="639"/>
    </row>
    <row r="2687" ht="12.75">
      <c r="B2687" s="639"/>
    </row>
    <row r="2688" ht="12.75">
      <c r="B2688" s="639"/>
    </row>
    <row r="2689" ht="12.75">
      <c r="B2689" s="639"/>
    </row>
    <row r="2690" ht="12.75">
      <c r="B2690" s="639"/>
    </row>
    <row r="2691" ht="12.75">
      <c r="B2691" s="639"/>
    </row>
    <row r="2692" ht="12.75">
      <c r="B2692" s="639"/>
    </row>
    <row r="2693" ht="12.75">
      <c r="B2693" s="639"/>
    </row>
    <row r="2694" ht="12.75">
      <c r="B2694" s="639"/>
    </row>
    <row r="2695" ht="12.75">
      <c r="B2695" s="639"/>
    </row>
    <row r="2696" ht="12.75">
      <c r="B2696" s="639"/>
    </row>
    <row r="2697" ht="12.75">
      <c r="B2697" s="639"/>
    </row>
    <row r="2698" ht="12.75">
      <c r="B2698" s="639"/>
    </row>
    <row r="2699" ht="12.75">
      <c r="B2699" s="639"/>
    </row>
    <row r="2700" ht="12.75">
      <c r="B2700" s="639"/>
    </row>
    <row r="2701" ht="12.75">
      <c r="B2701" s="639"/>
    </row>
    <row r="2702" ht="12.75">
      <c r="B2702" s="639"/>
    </row>
    <row r="2703" ht="12.75">
      <c r="B2703" s="639"/>
    </row>
    <row r="2704" ht="12.75">
      <c r="B2704" s="639"/>
    </row>
    <row r="2705" ht="12.75">
      <c r="B2705" s="639"/>
    </row>
    <row r="2706" ht="12.75">
      <c r="B2706" s="639"/>
    </row>
    <row r="2707" ht="12.75">
      <c r="B2707" s="639"/>
    </row>
    <row r="2708" ht="12.75">
      <c r="B2708" s="639"/>
    </row>
    <row r="2709" ht="12.75">
      <c r="B2709" s="639"/>
    </row>
    <row r="2710" ht="12.75">
      <c r="B2710" s="639"/>
    </row>
    <row r="2711" ht="12.75">
      <c r="B2711" s="639"/>
    </row>
    <row r="2712" ht="12.75">
      <c r="B2712" s="639"/>
    </row>
    <row r="2713" ht="12.75">
      <c r="B2713" s="639"/>
    </row>
    <row r="2714" ht="12.75">
      <c r="B2714" s="639"/>
    </row>
    <row r="2715" ht="12.75">
      <c r="B2715" s="639"/>
    </row>
    <row r="2716" ht="12.75">
      <c r="B2716" s="639"/>
    </row>
    <row r="2717" ht="12.75">
      <c r="B2717" s="639"/>
    </row>
    <row r="2718" ht="12.75">
      <c r="B2718" s="639"/>
    </row>
    <row r="2719" ht="12.75">
      <c r="B2719" s="639"/>
    </row>
    <row r="2720" ht="12.75">
      <c r="B2720" s="639"/>
    </row>
    <row r="2721" ht="12.75">
      <c r="B2721" s="639"/>
    </row>
    <row r="2722" ht="12.75">
      <c r="B2722" s="639"/>
    </row>
    <row r="2723" ht="12.75">
      <c r="B2723" s="639"/>
    </row>
    <row r="2724" ht="12.75">
      <c r="B2724" s="639"/>
    </row>
    <row r="2725" ht="12.75">
      <c r="B2725" s="639"/>
    </row>
    <row r="2726" ht="12.75">
      <c r="B2726" s="639"/>
    </row>
    <row r="2727" ht="12.75">
      <c r="B2727" s="639"/>
    </row>
    <row r="2728" ht="12.75">
      <c r="B2728" s="639"/>
    </row>
    <row r="2729" ht="12.75">
      <c r="B2729" s="639"/>
    </row>
    <row r="2730" ht="12.75">
      <c r="B2730" s="639"/>
    </row>
    <row r="2731" ht="12.75">
      <c r="B2731" s="639"/>
    </row>
    <row r="2732" ht="12.75">
      <c r="B2732" s="639"/>
    </row>
    <row r="2733" ht="12.75">
      <c r="B2733" s="639"/>
    </row>
    <row r="2734" ht="12.75">
      <c r="B2734" s="639"/>
    </row>
    <row r="2735" ht="12.75">
      <c r="B2735" s="639"/>
    </row>
    <row r="2736" ht="12.75">
      <c r="B2736" s="639"/>
    </row>
    <row r="2737" ht="12.75">
      <c r="B2737" s="639"/>
    </row>
    <row r="2738" ht="12.75">
      <c r="B2738" s="639"/>
    </row>
    <row r="2739" ht="12.75">
      <c r="B2739" s="639"/>
    </row>
    <row r="2740" ht="12.75">
      <c r="B2740" s="639"/>
    </row>
    <row r="2741" ht="12.75">
      <c r="B2741" s="639"/>
    </row>
    <row r="2742" ht="12.75">
      <c r="B2742" s="639"/>
    </row>
    <row r="2743" ht="12.75">
      <c r="B2743" s="639"/>
    </row>
    <row r="2744" ht="12.75">
      <c r="B2744" s="639"/>
    </row>
    <row r="2745" ht="12.75">
      <c r="B2745" s="639"/>
    </row>
    <row r="2746" ht="12.75">
      <c r="B2746" s="639"/>
    </row>
    <row r="2747" ht="12.75">
      <c r="B2747" s="639"/>
    </row>
    <row r="2748" ht="12.75">
      <c r="B2748" s="639"/>
    </row>
    <row r="2749" ht="12.75">
      <c r="B2749" s="639"/>
    </row>
    <row r="2750" ht="12.75">
      <c r="B2750" s="639"/>
    </row>
    <row r="2751" ht="12.75">
      <c r="B2751" s="639"/>
    </row>
    <row r="2752" ht="12.75">
      <c r="B2752" s="639"/>
    </row>
    <row r="2753" ht="12.75">
      <c r="B2753" s="639"/>
    </row>
    <row r="2754" ht="12.75">
      <c r="B2754" s="639"/>
    </row>
    <row r="2755" ht="12.75">
      <c r="B2755" s="639"/>
    </row>
    <row r="2756" ht="12.75">
      <c r="B2756" s="639"/>
    </row>
    <row r="2757" ht="12.75">
      <c r="B2757" s="639"/>
    </row>
    <row r="2758" ht="12.75">
      <c r="B2758" s="639"/>
    </row>
    <row r="2759" ht="12.75">
      <c r="B2759" s="639"/>
    </row>
    <row r="2760" ht="12.75">
      <c r="B2760" s="639"/>
    </row>
    <row r="2761" ht="12.75">
      <c r="B2761" s="639"/>
    </row>
    <row r="2762" ht="12.75">
      <c r="B2762" s="639"/>
    </row>
    <row r="2763" ht="12.75">
      <c r="B2763" s="639"/>
    </row>
    <row r="2764" ht="12.75">
      <c r="B2764" s="639"/>
    </row>
    <row r="2765" ht="12.75">
      <c r="B2765" s="639"/>
    </row>
    <row r="2766" ht="12.75">
      <c r="B2766" s="639"/>
    </row>
    <row r="2767" ht="12.75">
      <c r="B2767" s="639"/>
    </row>
    <row r="2768" ht="12.75">
      <c r="B2768" s="639"/>
    </row>
    <row r="2769" ht="12.75">
      <c r="B2769" s="639"/>
    </row>
    <row r="2770" ht="12.75">
      <c r="B2770" s="639"/>
    </row>
    <row r="2771" ht="12.75">
      <c r="B2771" s="639"/>
    </row>
    <row r="2772" ht="12.75">
      <c r="B2772" s="639"/>
    </row>
    <row r="2773" ht="12.75">
      <c r="B2773" s="639"/>
    </row>
    <row r="2774" ht="12.75">
      <c r="B2774" s="639"/>
    </row>
    <row r="2775" ht="12.75">
      <c r="B2775" s="639"/>
    </row>
    <row r="2776" ht="12.75">
      <c r="B2776" s="639"/>
    </row>
    <row r="2777" ht="12.75">
      <c r="B2777" s="639"/>
    </row>
    <row r="2778" ht="12.75">
      <c r="B2778" s="639"/>
    </row>
    <row r="2779" ht="12.75">
      <c r="B2779" s="639"/>
    </row>
    <row r="2780" ht="12.75">
      <c r="B2780" s="639"/>
    </row>
    <row r="2781" ht="12.75">
      <c r="B2781" s="639"/>
    </row>
    <row r="2782" ht="12.75">
      <c r="B2782" s="639"/>
    </row>
    <row r="2783" ht="12.75">
      <c r="B2783" s="639"/>
    </row>
    <row r="2784" ht="12.75">
      <c r="B2784" s="639"/>
    </row>
    <row r="2785" ht="12.75">
      <c r="B2785" s="639"/>
    </row>
    <row r="2786" ht="12.75">
      <c r="B2786" s="639"/>
    </row>
    <row r="2787" ht="12.75">
      <c r="B2787" s="639"/>
    </row>
    <row r="2788" ht="12.75">
      <c r="B2788" s="639"/>
    </row>
    <row r="2789" ht="12.75">
      <c r="B2789" s="639"/>
    </row>
    <row r="2790" ht="12.75">
      <c r="B2790" s="639"/>
    </row>
    <row r="2791" ht="12.75">
      <c r="B2791" s="639"/>
    </row>
    <row r="2792" ht="12.75">
      <c r="B2792" s="639"/>
    </row>
    <row r="2793" ht="12.75">
      <c r="B2793" s="639"/>
    </row>
    <row r="2794" ht="12.75">
      <c r="B2794" s="639"/>
    </row>
    <row r="2795" ht="12.75">
      <c r="B2795" s="639"/>
    </row>
    <row r="2796" ht="12.75">
      <c r="B2796" s="639"/>
    </row>
    <row r="2797" ht="12.75">
      <c r="B2797" s="639"/>
    </row>
    <row r="2798" ht="12.75">
      <c r="B2798" s="639"/>
    </row>
    <row r="2799" ht="12.75">
      <c r="B2799" s="639"/>
    </row>
    <row r="2800" ht="12.75">
      <c r="B2800" s="639"/>
    </row>
    <row r="2801" ht="12.75">
      <c r="B2801" s="639"/>
    </row>
    <row r="2802" ht="12.75">
      <c r="B2802" s="639"/>
    </row>
    <row r="2803" ht="12.75">
      <c r="B2803" s="639"/>
    </row>
    <row r="2804" ht="12.75">
      <c r="B2804" s="639"/>
    </row>
    <row r="2805" ht="12.75">
      <c r="B2805" s="639"/>
    </row>
    <row r="2806" ht="12.75">
      <c r="B2806" s="639"/>
    </row>
    <row r="2807" ht="12.75">
      <c r="B2807" s="639"/>
    </row>
    <row r="2808" ht="12.75">
      <c r="B2808" s="639"/>
    </row>
    <row r="2809" ht="12.75">
      <c r="B2809" s="639"/>
    </row>
    <row r="2810" ht="12.75">
      <c r="B2810" s="639"/>
    </row>
    <row r="2811" ht="12.75">
      <c r="B2811" s="639"/>
    </row>
    <row r="2812" ht="12.75">
      <c r="B2812" s="639"/>
    </row>
    <row r="2813" ht="12.75">
      <c r="B2813" s="639"/>
    </row>
    <row r="2814" ht="12.75">
      <c r="B2814" s="639"/>
    </row>
    <row r="2815" ht="12.75">
      <c r="B2815" s="639"/>
    </row>
    <row r="2816" ht="12.75">
      <c r="B2816" s="639"/>
    </row>
    <row r="2817" ht="12.75">
      <c r="B2817" s="639"/>
    </row>
    <row r="2818" ht="12.75">
      <c r="B2818" s="639"/>
    </row>
    <row r="2819" ht="12.75">
      <c r="B2819" s="639"/>
    </row>
    <row r="2820" ht="12.75">
      <c r="B2820" s="639"/>
    </row>
    <row r="2821" ht="12.75">
      <c r="B2821" s="639"/>
    </row>
    <row r="2822" ht="12.75">
      <c r="B2822" s="639"/>
    </row>
    <row r="2823" ht="12.75">
      <c r="B2823" s="639"/>
    </row>
    <row r="2824" ht="12.75">
      <c r="B2824" s="639"/>
    </row>
    <row r="2825" ht="12.75">
      <c r="B2825" s="639"/>
    </row>
    <row r="2826" ht="12.75">
      <c r="B2826" s="639"/>
    </row>
    <row r="2827" ht="12.75">
      <c r="B2827" s="639"/>
    </row>
    <row r="2828" ht="12.75">
      <c r="B2828" s="639"/>
    </row>
    <row r="2829" ht="12.75">
      <c r="B2829" s="639"/>
    </row>
    <row r="2830" ht="12.75">
      <c r="B2830" s="639"/>
    </row>
    <row r="2831" ht="12.75">
      <c r="B2831" s="639"/>
    </row>
    <row r="2832" ht="12.75">
      <c r="B2832" s="639"/>
    </row>
    <row r="2833" ht="12.75">
      <c r="B2833" s="639"/>
    </row>
    <row r="2834" ht="12.75">
      <c r="B2834" s="639"/>
    </row>
    <row r="2835" ht="12.75">
      <c r="B2835" s="639"/>
    </row>
    <row r="2836" ht="12.75">
      <c r="B2836" s="639"/>
    </row>
    <row r="2837" ht="12.75">
      <c r="B2837" s="639"/>
    </row>
    <row r="2838" ht="12.75">
      <c r="B2838" s="639"/>
    </row>
    <row r="2839" ht="12.75">
      <c r="B2839" s="639"/>
    </row>
    <row r="2840" ht="12.75">
      <c r="B2840" s="639"/>
    </row>
    <row r="2841" ht="12.75">
      <c r="B2841" s="639"/>
    </row>
    <row r="2842" ht="12.75">
      <c r="B2842" s="639"/>
    </row>
    <row r="2843" ht="12.75">
      <c r="B2843" s="639"/>
    </row>
    <row r="2844" ht="12.75">
      <c r="B2844" s="639"/>
    </row>
    <row r="2845" ht="12.75">
      <c r="B2845" s="639"/>
    </row>
    <row r="2846" ht="12.75">
      <c r="B2846" s="639"/>
    </row>
    <row r="2847" ht="12.75">
      <c r="B2847" s="639"/>
    </row>
    <row r="2848" ht="12.75">
      <c r="B2848" s="639"/>
    </row>
    <row r="2849" ht="12.75">
      <c r="B2849" s="639"/>
    </row>
    <row r="2850" ht="12.75">
      <c r="B2850" s="639"/>
    </row>
    <row r="2851" ht="12.75">
      <c r="B2851" s="639"/>
    </row>
    <row r="2852" ht="12.75">
      <c r="B2852" s="639"/>
    </row>
    <row r="2853" ht="12.75">
      <c r="B2853" s="639"/>
    </row>
    <row r="2854" ht="12.75">
      <c r="B2854" s="639"/>
    </row>
    <row r="2855" ht="12.75">
      <c r="B2855" s="639"/>
    </row>
    <row r="2856" ht="12.75">
      <c r="B2856" s="639"/>
    </row>
    <row r="2857" ht="12.75">
      <c r="B2857" s="639"/>
    </row>
    <row r="2858" ht="12.75">
      <c r="B2858" s="639"/>
    </row>
    <row r="2859" ht="12.75">
      <c r="B2859" s="639"/>
    </row>
    <row r="2860" ht="12.75">
      <c r="B2860" s="639"/>
    </row>
    <row r="2861" ht="12.75">
      <c r="B2861" s="639"/>
    </row>
    <row r="2862" ht="12.75">
      <c r="B2862" s="639"/>
    </row>
    <row r="2863" ht="12.75">
      <c r="B2863" s="639"/>
    </row>
    <row r="2864" ht="12.75">
      <c r="B2864" s="639"/>
    </row>
    <row r="2865" ht="12.75">
      <c r="B2865" s="639"/>
    </row>
    <row r="2866" ht="12.75">
      <c r="B2866" s="639"/>
    </row>
    <row r="2867" ht="12.75">
      <c r="B2867" s="639"/>
    </row>
    <row r="2868" ht="12.75">
      <c r="B2868" s="639"/>
    </row>
    <row r="2869" ht="12.75">
      <c r="B2869" s="639"/>
    </row>
    <row r="2870" ht="12.75">
      <c r="B2870" s="639"/>
    </row>
    <row r="2871" ht="12.75">
      <c r="B2871" s="639"/>
    </row>
    <row r="2872" ht="12.75">
      <c r="B2872" s="639"/>
    </row>
    <row r="2873" ht="12.75">
      <c r="B2873" s="639"/>
    </row>
    <row r="2874" ht="12.75">
      <c r="B2874" s="639"/>
    </row>
    <row r="2875" ht="12.75">
      <c r="B2875" s="639"/>
    </row>
    <row r="2876" ht="12.75">
      <c r="B2876" s="639"/>
    </row>
    <row r="2877" ht="12.75">
      <c r="B2877" s="639"/>
    </row>
    <row r="2878" ht="12.75">
      <c r="B2878" s="639"/>
    </row>
    <row r="2879" ht="12.75">
      <c r="B2879" s="639"/>
    </row>
    <row r="2880" ht="12.75">
      <c r="B2880" s="639"/>
    </row>
    <row r="2881" ht="12.75">
      <c r="B2881" s="639"/>
    </row>
    <row r="2882" ht="12.75">
      <c r="B2882" s="639"/>
    </row>
    <row r="2883" ht="12.75">
      <c r="B2883" s="639"/>
    </row>
    <row r="2884" ht="12.75">
      <c r="B2884" s="639"/>
    </row>
    <row r="2885" ht="12.75">
      <c r="B2885" s="639"/>
    </row>
    <row r="2886" ht="12.75">
      <c r="B2886" s="639"/>
    </row>
    <row r="2887" ht="12.75">
      <c r="B2887" s="639"/>
    </row>
    <row r="2888" ht="12.75">
      <c r="B2888" s="639"/>
    </row>
    <row r="2889" ht="12.75">
      <c r="B2889" s="639"/>
    </row>
    <row r="2890" ht="12.75">
      <c r="B2890" s="639"/>
    </row>
    <row r="2891" ht="12.75">
      <c r="B2891" s="639"/>
    </row>
    <row r="2892" ht="12.75">
      <c r="B2892" s="639"/>
    </row>
    <row r="2893" ht="12.75">
      <c r="B2893" s="639"/>
    </row>
    <row r="2894" ht="12.75">
      <c r="B2894" s="639"/>
    </row>
    <row r="2895" ht="12.75">
      <c r="B2895" s="639"/>
    </row>
    <row r="2896" ht="12.75">
      <c r="B2896" s="639"/>
    </row>
    <row r="2897" ht="12.75">
      <c r="B2897" s="639"/>
    </row>
    <row r="2898" ht="12.75">
      <c r="B2898" s="639"/>
    </row>
    <row r="2899" ht="12.75">
      <c r="B2899" s="639"/>
    </row>
    <row r="2900" ht="12.75">
      <c r="B2900" s="639"/>
    </row>
    <row r="2901" ht="12.75">
      <c r="B2901" s="639"/>
    </row>
    <row r="2902" ht="12.75">
      <c r="B2902" s="639"/>
    </row>
    <row r="2903" ht="12.75">
      <c r="B2903" s="639"/>
    </row>
    <row r="2904" ht="12.75">
      <c r="B2904" s="639"/>
    </row>
    <row r="2905" ht="12.75">
      <c r="B2905" s="639"/>
    </row>
    <row r="2906" ht="12.75">
      <c r="B2906" s="639"/>
    </row>
    <row r="2907" ht="12.75">
      <c r="B2907" s="639"/>
    </row>
    <row r="2908" ht="12.75">
      <c r="B2908" s="639"/>
    </row>
    <row r="2909" ht="12.75">
      <c r="B2909" s="639"/>
    </row>
    <row r="2910" ht="12.75">
      <c r="B2910" s="639"/>
    </row>
    <row r="2911" ht="12.75">
      <c r="B2911" s="639"/>
    </row>
    <row r="2912" ht="12.75">
      <c r="B2912" s="639"/>
    </row>
    <row r="2913" ht="12.75">
      <c r="B2913" s="639"/>
    </row>
    <row r="2914" ht="12.75">
      <c r="B2914" s="639"/>
    </row>
    <row r="2915" ht="12.75">
      <c r="B2915" s="639"/>
    </row>
    <row r="2916" ht="12.75">
      <c r="B2916" s="639"/>
    </row>
    <row r="2917" ht="12.75">
      <c r="B2917" s="639"/>
    </row>
    <row r="2918" ht="12.75">
      <c r="B2918" s="639"/>
    </row>
    <row r="2919" ht="12.75">
      <c r="B2919" s="639"/>
    </row>
    <row r="2920" ht="12.75">
      <c r="B2920" s="639"/>
    </row>
    <row r="2921" ht="12.75">
      <c r="B2921" s="639"/>
    </row>
    <row r="2922" ht="12.75">
      <c r="B2922" s="639"/>
    </row>
    <row r="2923" ht="12.75">
      <c r="B2923" s="639"/>
    </row>
    <row r="2924" ht="12.75">
      <c r="B2924" s="639"/>
    </row>
    <row r="2925" ht="12.75">
      <c r="B2925" s="639"/>
    </row>
    <row r="2926" ht="12.75">
      <c r="B2926" s="639"/>
    </row>
    <row r="2927" ht="12.75">
      <c r="B2927" s="639"/>
    </row>
    <row r="2928" ht="12.75">
      <c r="B2928" s="639"/>
    </row>
    <row r="2929" ht="12.75">
      <c r="B2929" s="639"/>
    </row>
    <row r="2930" ht="12.75">
      <c r="B2930" s="639"/>
    </row>
    <row r="2931" ht="12.75">
      <c r="B2931" s="639"/>
    </row>
    <row r="2932" ht="12.75">
      <c r="B2932" s="639"/>
    </row>
    <row r="2933" ht="12.75">
      <c r="B2933" s="639"/>
    </row>
    <row r="2934" ht="12.75">
      <c r="B2934" s="639"/>
    </row>
    <row r="2935" ht="12.75">
      <c r="B2935" s="639"/>
    </row>
    <row r="2936" ht="12.75">
      <c r="B2936" s="639"/>
    </row>
    <row r="2937" ht="12.75">
      <c r="B2937" s="639"/>
    </row>
    <row r="2938" ht="12.75">
      <c r="B2938" s="639"/>
    </row>
    <row r="2939" ht="12.75">
      <c r="B2939" s="639"/>
    </row>
    <row r="2940" ht="12.75">
      <c r="B2940" s="639"/>
    </row>
    <row r="2941" ht="12.75">
      <c r="B2941" s="639"/>
    </row>
    <row r="2942" ht="12.75">
      <c r="B2942" s="639"/>
    </row>
    <row r="2943" ht="12.75">
      <c r="B2943" s="639"/>
    </row>
    <row r="2944" ht="12.75">
      <c r="B2944" s="639"/>
    </row>
    <row r="2945" ht="12.75">
      <c r="B2945" s="639"/>
    </row>
    <row r="2946" ht="12.75">
      <c r="B2946" s="639"/>
    </row>
    <row r="2947" ht="12.75">
      <c r="B2947" s="639"/>
    </row>
    <row r="2948" ht="12.75">
      <c r="B2948" s="639"/>
    </row>
    <row r="2949" ht="12.75">
      <c r="B2949" s="639"/>
    </row>
    <row r="2950" ht="12.75">
      <c r="B2950" s="639"/>
    </row>
    <row r="2951" ht="12.75">
      <c r="B2951" s="639"/>
    </row>
    <row r="2952" ht="12.75">
      <c r="B2952" s="639"/>
    </row>
    <row r="2953" ht="12.75">
      <c r="B2953" s="639"/>
    </row>
    <row r="2954" ht="12.75">
      <c r="B2954" s="639"/>
    </row>
    <row r="2955" ht="12.75">
      <c r="B2955" s="639"/>
    </row>
    <row r="2956" ht="12.75">
      <c r="B2956" s="639"/>
    </row>
    <row r="2957" ht="12.75">
      <c r="B2957" s="639"/>
    </row>
    <row r="2958" ht="12.75">
      <c r="B2958" s="639"/>
    </row>
    <row r="2959" ht="12.75">
      <c r="B2959" s="639"/>
    </row>
    <row r="2960" ht="12.75">
      <c r="B2960" s="639"/>
    </row>
    <row r="2961" ht="12.75">
      <c r="B2961" s="639"/>
    </row>
    <row r="2962" ht="12.75">
      <c r="B2962" s="639"/>
    </row>
    <row r="2963" ht="12.75">
      <c r="B2963" s="639"/>
    </row>
    <row r="2964" ht="12.75">
      <c r="B2964" s="639"/>
    </row>
    <row r="2965" ht="12.75">
      <c r="B2965" s="639"/>
    </row>
    <row r="2966" ht="12.75">
      <c r="B2966" s="639"/>
    </row>
    <row r="2967" ht="12.75">
      <c r="B2967" s="639"/>
    </row>
    <row r="2968" ht="12.75">
      <c r="B2968" s="639"/>
    </row>
    <row r="2969" ht="12.75">
      <c r="B2969" s="639"/>
    </row>
    <row r="2970" ht="12.75">
      <c r="B2970" s="639"/>
    </row>
    <row r="2971" ht="12.75">
      <c r="B2971" s="639"/>
    </row>
    <row r="2972" ht="12.75">
      <c r="B2972" s="639"/>
    </row>
    <row r="2973" ht="12.75">
      <c r="B2973" s="639"/>
    </row>
    <row r="2974" ht="12.75">
      <c r="B2974" s="639"/>
    </row>
    <row r="2975" ht="12.75">
      <c r="B2975" s="639"/>
    </row>
    <row r="2976" ht="12.75">
      <c r="B2976" s="639"/>
    </row>
    <row r="2977" ht="12.75">
      <c r="B2977" s="639"/>
    </row>
    <row r="2978" ht="12.75">
      <c r="B2978" s="639"/>
    </row>
    <row r="2979" ht="12.75">
      <c r="B2979" s="639"/>
    </row>
    <row r="2980" ht="12.75">
      <c r="B2980" s="639"/>
    </row>
    <row r="2981" ht="12.75">
      <c r="B2981" s="639"/>
    </row>
    <row r="2982" ht="12.75">
      <c r="B2982" s="639"/>
    </row>
    <row r="2983" ht="12.75">
      <c r="B2983" s="639"/>
    </row>
    <row r="2984" ht="12.75">
      <c r="B2984" s="639"/>
    </row>
    <row r="2985" ht="12.75">
      <c r="B2985" s="639"/>
    </row>
    <row r="2986" ht="12.75">
      <c r="B2986" s="639"/>
    </row>
    <row r="2987" ht="12.75">
      <c r="B2987" s="639"/>
    </row>
    <row r="2988" ht="12.75">
      <c r="B2988" s="639"/>
    </row>
    <row r="2989" ht="12.75">
      <c r="B2989" s="639"/>
    </row>
    <row r="2990" ht="12.75">
      <c r="B2990" s="639"/>
    </row>
    <row r="2991" ht="12.75">
      <c r="B2991" s="639"/>
    </row>
    <row r="2992" ht="12.75">
      <c r="B2992" s="639"/>
    </row>
    <row r="2993" ht="12.75">
      <c r="B2993" s="639"/>
    </row>
    <row r="2994" ht="12.75">
      <c r="B2994" s="639"/>
    </row>
    <row r="2995" ht="12.75">
      <c r="B2995" s="639"/>
    </row>
    <row r="2996" ht="12.75">
      <c r="B2996" s="639"/>
    </row>
    <row r="2997" ht="12.75">
      <c r="B2997" s="639"/>
    </row>
    <row r="2998" ht="12.75">
      <c r="B2998" s="639"/>
    </row>
    <row r="2999" ht="12.75">
      <c r="B2999" s="639"/>
    </row>
    <row r="3000" ht="12.75">
      <c r="B3000" s="639"/>
    </row>
    <row r="3001" ht="12.75">
      <c r="B3001" s="639"/>
    </row>
    <row r="3002" ht="12.75">
      <c r="B3002" s="639"/>
    </row>
    <row r="3003" ht="12.75">
      <c r="B3003" s="639"/>
    </row>
    <row r="3004" ht="12.75">
      <c r="B3004" s="639"/>
    </row>
    <row r="3005" ht="12.75">
      <c r="B3005" s="639"/>
    </row>
    <row r="3006" ht="12.75">
      <c r="B3006" s="639"/>
    </row>
    <row r="3007" ht="12.75">
      <c r="B3007" s="639"/>
    </row>
    <row r="3008" ht="12.75">
      <c r="B3008" s="639"/>
    </row>
    <row r="3009" ht="12.75">
      <c r="B3009" s="639"/>
    </row>
    <row r="3010" ht="12.75">
      <c r="B3010" s="639"/>
    </row>
    <row r="3011" ht="12.75">
      <c r="B3011" s="639"/>
    </row>
    <row r="3012" ht="12.75">
      <c r="B3012" s="639"/>
    </row>
    <row r="3013" ht="12.75">
      <c r="B3013" s="639"/>
    </row>
    <row r="3014" ht="12.75">
      <c r="B3014" s="639"/>
    </row>
    <row r="3015" ht="12.75">
      <c r="B3015" s="639"/>
    </row>
    <row r="3016" ht="12.75">
      <c r="B3016" s="639"/>
    </row>
    <row r="3017" ht="12.75">
      <c r="B3017" s="639"/>
    </row>
    <row r="3018" ht="12.75">
      <c r="B3018" s="639"/>
    </row>
    <row r="3019" ht="12.75">
      <c r="B3019" s="639"/>
    </row>
    <row r="3020" ht="12.75">
      <c r="B3020" s="639"/>
    </row>
    <row r="3021" ht="12.75">
      <c r="B3021" s="639"/>
    </row>
    <row r="3022" ht="12.75">
      <c r="B3022" s="639"/>
    </row>
    <row r="3023" ht="12.75">
      <c r="B3023" s="639"/>
    </row>
    <row r="3024" ht="12.75">
      <c r="B3024" s="639"/>
    </row>
    <row r="3025" ht="12.75">
      <c r="B3025" s="639"/>
    </row>
    <row r="3026" ht="12.75">
      <c r="B3026" s="639"/>
    </row>
    <row r="3027" ht="12.75">
      <c r="B3027" s="639"/>
    </row>
    <row r="3028" ht="12.75">
      <c r="B3028" s="639"/>
    </row>
    <row r="3029" ht="12.75">
      <c r="B3029" s="639"/>
    </row>
    <row r="3030" ht="12.75">
      <c r="B3030" s="639"/>
    </row>
    <row r="3031" ht="12.75">
      <c r="B3031" s="639"/>
    </row>
    <row r="3032" ht="12.75">
      <c r="B3032" s="639"/>
    </row>
    <row r="3033" ht="12.75">
      <c r="B3033" s="639"/>
    </row>
    <row r="3034" ht="12.75">
      <c r="B3034" s="639"/>
    </row>
    <row r="3035" ht="12.75">
      <c r="B3035" s="639"/>
    </row>
    <row r="3036" ht="12.75">
      <c r="B3036" s="639"/>
    </row>
    <row r="3037" ht="12.75">
      <c r="B3037" s="639"/>
    </row>
    <row r="3038" ht="12.75">
      <c r="B3038" s="639"/>
    </row>
    <row r="3039" ht="12.75">
      <c r="B3039" s="639"/>
    </row>
    <row r="3040" ht="12.75">
      <c r="B3040" s="639"/>
    </row>
    <row r="3041" ht="12.75">
      <c r="B3041" s="639"/>
    </row>
    <row r="3042" ht="12.75">
      <c r="B3042" s="639"/>
    </row>
    <row r="3043" ht="12.75">
      <c r="B3043" s="639"/>
    </row>
    <row r="3044" ht="12.75">
      <c r="B3044" s="639"/>
    </row>
    <row r="3045" ht="12.75">
      <c r="B3045" s="639"/>
    </row>
    <row r="3046" ht="12.75">
      <c r="B3046" s="639"/>
    </row>
    <row r="3047" ht="12.75">
      <c r="B3047" s="639"/>
    </row>
    <row r="3048" ht="12.75">
      <c r="B3048" s="639"/>
    </row>
    <row r="3049" ht="12.75">
      <c r="B3049" s="639"/>
    </row>
    <row r="3050" ht="12.75">
      <c r="B3050" s="639"/>
    </row>
    <row r="3051" ht="12.75">
      <c r="B3051" s="639"/>
    </row>
    <row r="3052" ht="12.75">
      <c r="B3052" s="639"/>
    </row>
    <row r="3053" ht="12.75">
      <c r="B3053" s="639"/>
    </row>
    <row r="3054" ht="12.75">
      <c r="B3054" s="639"/>
    </row>
    <row r="3055" ht="12.75">
      <c r="B3055" s="639"/>
    </row>
    <row r="3056" ht="12.75">
      <c r="B3056" s="639"/>
    </row>
    <row r="3057" ht="12.75">
      <c r="B3057" s="639"/>
    </row>
    <row r="3058" ht="12.75">
      <c r="B3058" s="639"/>
    </row>
    <row r="3059" ht="12.75">
      <c r="B3059" s="639"/>
    </row>
    <row r="3060" ht="12.75">
      <c r="B3060" s="639"/>
    </row>
    <row r="3061" ht="12.75">
      <c r="B3061" s="639"/>
    </row>
    <row r="3062" ht="12.75">
      <c r="B3062" s="639"/>
    </row>
    <row r="3063" ht="12.75">
      <c r="B3063" s="639"/>
    </row>
    <row r="3064" ht="12.75">
      <c r="B3064" s="639"/>
    </row>
    <row r="3065" ht="12.75">
      <c r="B3065" s="639"/>
    </row>
    <row r="3066" ht="12.75">
      <c r="B3066" s="639"/>
    </row>
    <row r="3067" ht="12.75">
      <c r="B3067" s="639"/>
    </row>
    <row r="3068" ht="12.75">
      <c r="B3068" s="639"/>
    </row>
    <row r="3069" ht="12.75">
      <c r="B3069" s="639"/>
    </row>
    <row r="3070" ht="12.75">
      <c r="B3070" s="639"/>
    </row>
    <row r="3071" ht="12.75">
      <c r="B3071" s="639"/>
    </row>
    <row r="3072" ht="12.75">
      <c r="B3072" s="639"/>
    </row>
    <row r="3073" ht="12.75">
      <c r="B3073" s="639"/>
    </row>
    <row r="3074" ht="12.75">
      <c r="B3074" s="639"/>
    </row>
    <row r="3075" ht="12.75">
      <c r="B3075" s="639"/>
    </row>
    <row r="3076" ht="12.75">
      <c r="B3076" s="639"/>
    </row>
    <row r="3077" ht="12.75">
      <c r="B3077" s="639"/>
    </row>
    <row r="3078" ht="12.75">
      <c r="B3078" s="639"/>
    </row>
    <row r="3079" ht="12.75">
      <c r="B3079" s="639"/>
    </row>
    <row r="3080" ht="12.75">
      <c r="B3080" s="639"/>
    </row>
    <row r="3081" ht="12.75">
      <c r="B3081" s="639"/>
    </row>
    <row r="3082" ht="12.75">
      <c r="B3082" s="639"/>
    </row>
    <row r="3083" ht="12.75">
      <c r="B3083" s="639"/>
    </row>
    <row r="3084" ht="12.75">
      <c r="B3084" s="639"/>
    </row>
    <row r="3085" ht="12.75">
      <c r="B3085" s="639"/>
    </row>
    <row r="3086" ht="12.75">
      <c r="B3086" s="639"/>
    </row>
    <row r="3087" ht="12.75">
      <c r="B3087" s="639"/>
    </row>
    <row r="3088" ht="12.75">
      <c r="B3088" s="639"/>
    </row>
    <row r="3089" ht="12.75">
      <c r="B3089" s="639"/>
    </row>
    <row r="3090" ht="12.75">
      <c r="B3090" s="639"/>
    </row>
    <row r="3091" ht="12.75">
      <c r="B3091" s="639"/>
    </row>
    <row r="3092" ht="12.75">
      <c r="B3092" s="639"/>
    </row>
    <row r="3093" ht="12.75">
      <c r="B3093" s="639"/>
    </row>
    <row r="3094" ht="12.75">
      <c r="B3094" s="639"/>
    </row>
    <row r="3095" ht="12.75">
      <c r="B3095" s="639"/>
    </row>
    <row r="3096" ht="12.75">
      <c r="B3096" s="639"/>
    </row>
    <row r="3097" ht="12.75">
      <c r="B3097" s="639"/>
    </row>
    <row r="3098" ht="12.75">
      <c r="B3098" s="639"/>
    </row>
    <row r="3099" ht="12.75">
      <c r="B3099" s="639"/>
    </row>
    <row r="3100" ht="12.75">
      <c r="B3100" s="639"/>
    </row>
    <row r="3101" ht="12.75">
      <c r="B3101" s="639"/>
    </row>
    <row r="3102" ht="12.75">
      <c r="B3102" s="639"/>
    </row>
    <row r="3103" ht="12.75">
      <c r="B3103" s="639"/>
    </row>
    <row r="3104" ht="12.75">
      <c r="B3104" s="639"/>
    </row>
    <row r="3105" ht="12.75">
      <c r="B3105" s="639"/>
    </row>
    <row r="3106" ht="12.75">
      <c r="B3106" s="639"/>
    </row>
    <row r="3107" ht="12.75">
      <c r="B3107" s="639"/>
    </row>
    <row r="3108" ht="12.75">
      <c r="B3108" s="639"/>
    </row>
    <row r="3109" ht="12.75">
      <c r="B3109" s="639"/>
    </row>
    <row r="3110" ht="12.75">
      <c r="B3110" s="639"/>
    </row>
    <row r="3111" ht="12.75">
      <c r="B3111" s="639"/>
    </row>
    <row r="3112" ht="12.75">
      <c r="B3112" s="639"/>
    </row>
    <row r="3113" ht="12.75">
      <c r="B3113" s="639"/>
    </row>
    <row r="3114" ht="12.75">
      <c r="B3114" s="639"/>
    </row>
    <row r="3115" ht="12.75">
      <c r="B3115" s="639"/>
    </row>
    <row r="3116" ht="12.75">
      <c r="B3116" s="639"/>
    </row>
    <row r="3117" ht="12.75">
      <c r="B3117" s="639"/>
    </row>
    <row r="3118" ht="12.75">
      <c r="B3118" s="639"/>
    </row>
    <row r="3119" ht="12.75">
      <c r="B3119" s="639"/>
    </row>
    <row r="3120" ht="12.75">
      <c r="B3120" s="639"/>
    </row>
    <row r="3121" ht="12.75">
      <c r="B3121" s="639"/>
    </row>
    <row r="3122" ht="12.75">
      <c r="B3122" s="639"/>
    </row>
    <row r="3123" ht="12.75">
      <c r="B3123" s="639"/>
    </row>
    <row r="3124" ht="12.75">
      <c r="B3124" s="639"/>
    </row>
    <row r="3125" ht="12.75">
      <c r="B3125" s="639"/>
    </row>
    <row r="3126" ht="12.75">
      <c r="B3126" s="639"/>
    </row>
    <row r="3127" ht="12.75">
      <c r="B3127" s="639"/>
    </row>
    <row r="3128" ht="12.75">
      <c r="B3128" s="639"/>
    </row>
    <row r="3129" ht="12.75">
      <c r="B3129" s="639"/>
    </row>
    <row r="3130" ht="12.75">
      <c r="B3130" s="639"/>
    </row>
    <row r="3131" ht="12.75">
      <c r="B3131" s="639"/>
    </row>
    <row r="3132" ht="12.75">
      <c r="B3132" s="639"/>
    </row>
    <row r="3133" ht="12.75">
      <c r="B3133" s="639"/>
    </row>
    <row r="3134" ht="12.75">
      <c r="B3134" s="639"/>
    </row>
    <row r="3135" ht="12.75">
      <c r="B3135" s="639"/>
    </row>
    <row r="3136" ht="12.75">
      <c r="B3136" s="639"/>
    </row>
    <row r="3137" ht="12.75">
      <c r="B3137" s="639"/>
    </row>
    <row r="3138" ht="12.75">
      <c r="B3138" s="639"/>
    </row>
    <row r="3139" ht="12.75">
      <c r="B3139" s="639"/>
    </row>
    <row r="3140" ht="12.75">
      <c r="B3140" s="639"/>
    </row>
    <row r="3141" ht="12.75">
      <c r="B3141" s="639"/>
    </row>
    <row r="3142" ht="12.75">
      <c r="B3142" s="639"/>
    </row>
    <row r="3143" ht="12.75">
      <c r="B3143" s="639"/>
    </row>
    <row r="3144" ht="12.75">
      <c r="B3144" s="639"/>
    </row>
    <row r="3145" ht="12.75">
      <c r="B3145" s="639"/>
    </row>
    <row r="3146" ht="12.75">
      <c r="B3146" s="639"/>
    </row>
    <row r="3147" ht="12.75">
      <c r="B3147" s="639"/>
    </row>
    <row r="3148" ht="12.75">
      <c r="B3148" s="639"/>
    </row>
    <row r="3149" ht="12.75">
      <c r="B3149" s="639"/>
    </row>
    <row r="3150" ht="12.75">
      <c r="B3150" s="639"/>
    </row>
    <row r="3151" ht="12.75">
      <c r="B3151" s="639"/>
    </row>
    <row r="3152" ht="12.75">
      <c r="B3152" s="639"/>
    </row>
    <row r="3153" ht="12.75">
      <c r="B3153" s="639"/>
    </row>
    <row r="3154" ht="12.75">
      <c r="B3154" s="639"/>
    </row>
    <row r="3155" ht="12.75">
      <c r="B3155" s="639"/>
    </row>
    <row r="3156" ht="12.75">
      <c r="B3156" s="639"/>
    </row>
    <row r="3157" ht="12.75">
      <c r="B3157" s="639"/>
    </row>
    <row r="3158" ht="12.75">
      <c r="B3158" s="639"/>
    </row>
    <row r="3159" ht="12.75">
      <c r="B3159" s="639"/>
    </row>
    <row r="3160" ht="12.75">
      <c r="B3160" s="639"/>
    </row>
    <row r="3161" ht="12.75">
      <c r="B3161" s="639"/>
    </row>
    <row r="3162" ht="12.75">
      <c r="B3162" s="639"/>
    </row>
    <row r="3163" ht="12.75">
      <c r="B3163" s="639"/>
    </row>
    <row r="3164" ht="12.75">
      <c r="B3164" s="639"/>
    </row>
    <row r="3165" ht="12.75">
      <c r="B3165" s="639"/>
    </row>
    <row r="3166" ht="12.75">
      <c r="B3166" s="639"/>
    </row>
    <row r="3167" ht="12.75">
      <c r="B3167" s="639"/>
    </row>
    <row r="3168" ht="12.75">
      <c r="B3168" s="639"/>
    </row>
    <row r="3169" ht="12.75">
      <c r="B3169" s="639"/>
    </row>
    <row r="3170" ht="12.75">
      <c r="B3170" s="639"/>
    </row>
    <row r="3171" ht="12.75">
      <c r="B3171" s="639"/>
    </row>
    <row r="3172" ht="12.75">
      <c r="B3172" s="639"/>
    </row>
    <row r="3173" ht="12.75">
      <c r="B3173" s="639"/>
    </row>
    <row r="3174" ht="12.75">
      <c r="B3174" s="639"/>
    </row>
    <row r="3175" ht="12.75">
      <c r="B3175" s="639"/>
    </row>
    <row r="3176" ht="12.75">
      <c r="B3176" s="639"/>
    </row>
    <row r="3177" ht="12.75">
      <c r="B3177" s="639"/>
    </row>
    <row r="3178" ht="12.75">
      <c r="B3178" s="639"/>
    </row>
    <row r="3179" ht="12.75">
      <c r="B3179" s="639"/>
    </row>
    <row r="3180" ht="12.75">
      <c r="B3180" s="639"/>
    </row>
    <row r="3181" ht="12.75">
      <c r="B3181" s="639"/>
    </row>
    <row r="3182" ht="12.75">
      <c r="B3182" s="639"/>
    </row>
    <row r="3183" ht="12.75">
      <c r="B3183" s="639"/>
    </row>
    <row r="3184" ht="12.75">
      <c r="B3184" s="639"/>
    </row>
    <row r="3185" ht="12.75">
      <c r="B3185" s="639"/>
    </row>
    <row r="3186" ht="12.75">
      <c r="B3186" s="639"/>
    </row>
    <row r="3187" ht="12.75">
      <c r="B3187" s="639"/>
    </row>
    <row r="3188" ht="12.75">
      <c r="B3188" s="639"/>
    </row>
    <row r="3189" ht="12.75">
      <c r="B3189" s="639"/>
    </row>
    <row r="3190" ht="12.75">
      <c r="B3190" s="639"/>
    </row>
    <row r="3191" ht="12.75">
      <c r="B3191" s="639"/>
    </row>
    <row r="3192" ht="12.75">
      <c r="B3192" s="639"/>
    </row>
    <row r="3193" ht="12.75">
      <c r="B3193" s="639"/>
    </row>
    <row r="3194" ht="12.75">
      <c r="B3194" s="639"/>
    </row>
    <row r="3195" ht="12.75">
      <c r="B3195" s="639"/>
    </row>
    <row r="3196" ht="12.75">
      <c r="B3196" s="639"/>
    </row>
    <row r="3197" ht="12.75">
      <c r="B3197" s="639"/>
    </row>
    <row r="3198" ht="12.75">
      <c r="B3198" s="639"/>
    </row>
    <row r="3199" ht="12.75">
      <c r="B3199" s="639"/>
    </row>
    <row r="3200" ht="12.75">
      <c r="B3200" s="639"/>
    </row>
    <row r="3201" ht="12.75">
      <c r="B3201" s="639"/>
    </row>
    <row r="3202" ht="12.75">
      <c r="B3202" s="639"/>
    </row>
    <row r="3203" ht="12.75">
      <c r="B3203" s="639"/>
    </row>
    <row r="3204" ht="12.75">
      <c r="B3204" s="639"/>
    </row>
    <row r="3205" ht="12.75">
      <c r="B3205" s="639"/>
    </row>
    <row r="3206" ht="12.75">
      <c r="B3206" s="639"/>
    </row>
    <row r="3207" ht="12.75">
      <c r="B3207" s="639"/>
    </row>
    <row r="3208" ht="12.75">
      <c r="B3208" s="639"/>
    </row>
    <row r="3209" ht="12.75">
      <c r="B3209" s="639"/>
    </row>
    <row r="3210" ht="12.75">
      <c r="B3210" s="639"/>
    </row>
    <row r="3211" ht="12.75">
      <c r="B3211" s="639"/>
    </row>
    <row r="3212" ht="12.75">
      <c r="B3212" s="639"/>
    </row>
    <row r="3213" ht="12.75">
      <c r="B3213" s="639"/>
    </row>
    <row r="3214" ht="12.75">
      <c r="B3214" s="639"/>
    </row>
    <row r="3215" ht="12.75">
      <c r="B3215" s="639"/>
    </row>
    <row r="3216" ht="12.75">
      <c r="B3216" s="639"/>
    </row>
    <row r="3217" ht="12.75">
      <c r="B3217" s="639"/>
    </row>
    <row r="3218" ht="12.75">
      <c r="B3218" s="639"/>
    </row>
    <row r="3219" ht="12.75">
      <c r="B3219" s="639"/>
    </row>
    <row r="3220" ht="12.75">
      <c r="B3220" s="639"/>
    </row>
    <row r="3221" ht="12.75">
      <c r="B3221" s="639"/>
    </row>
    <row r="3222" ht="12.75">
      <c r="B3222" s="639"/>
    </row>
    <row r="3223" ht="12.75">
      <c r="B3223" s="639"/>
    </row>
    <row r="3224" ht="12.75">
      <c r="B3224" s="639"/>
    </row>
    <row r="3225" ht="12.75">
      <c r="B3225" s="639"/>
    </row>
    <row r="3226" ht="12.75">
      <c r="B3226" s="639"/>
    </row>
    <row r="3227" ht="12.75">
      <c r="B3227" s="639"/>
    </row>
    <row r="3228" ht="12.75">
      <c r="B3228" s="639"/>
    </row>
    <row r="3229" ht="12.75">
      <c r="B3229" s="639"/>
    </row>
    <row r="3230" ht="12.75">
      <c r="B3230" s="639"/>
    </row>
    <row r="3231" ht="12.75">
      <c r="B3231" s="639"/>
    </row>
    <row r="3232" ht="12.75">
      <c r="B3232" s="639"/>
    </row>
    <row r="3233" ht="12.75">
      <c r="B3233" s="639"/>
    </row>
    <row r="3234" ht="12.75">
      <c r="B3234" s="639"/>
    </row>
    <row r="3235" ht="12.75">
      <c r="B3235" s="639"/>
    </row>
    <row r="3236" ht="12.75">
      <c r="B3236" s="639"/>
    </row>
    <row r="3237" ht="12.75">
      <c r="B3237" s="639"/>
    </row>
    <row r="3238" ht="12.75">
      <c r="B3238" s="639"/>
    </row>
    <row r="3239" ht="12.75">
      <c r="B3239" s="639"/>
    </row>
    <row r="3240" ht="12.75">
      <c r="B3240" s="639"/>
    </row>
    <row r="3241" ht="12.75">
      <c r="B3241" s="639"/>
    </row>
    <row r="3242" ht="12.75">
      <c r="B3242" s="639"/>
    </row>
    <row r="3243" ht="12.75">
      <c r="B3243" s="639"/>
    </row>
    <row r="3244" ht="12.75">
      <c r="B3244" s="639"/>
    </row>
    <row r="3245" ht="12.75">
      <c r="B3245" s="639"/>
    </row>
    <row r="3246" ht="12.75">
      <c r="B3246" s="639"/>
    </row>
    <row r="3247" ht="12.75">
      <c r="B3247" s="639"/>
    </row>
    <row r="3248" ht="12.75">
      <c r="B3248" s="639"/>
    </row>
    <row r="3249" ht="12.75">
      <c r="B3249" s="639"/>
    </row>
    <row r="3250" ht="12.75">
      <c r="B3250" s="639"/>
    </row>
    <row r="3251" ht="12.75">
      <c r="B3251" s="639"/>
    </row>
    <row r="3252" ht="12.75">
      <c r="B3252" s="639"/>
    </row>
    <row r="3253" ht="12.75">
      <c r="B3253" s="639"/>
    </row>
    <row r="3254" ht="12.75">
      <c r="B3254" s="639"/>
    </row>
    <row r="3255" ht="12.75">
      <c r="B3255" s="639"/>
    </row>
    <row r="3256" ht="12.75">
      <c r="B3256" s="639"/>
    </row>
    <row r="3257" ht="12.75">
      <c r="B3257" s="639"/>
    </row>
    <row r="3258" ht="12.75">
      <c r="B3258" s="639"/>
    </row>
    <row r="3259" ht="12.75">
      <c r="B3259" s="639"/>
    </row>
    <row r="3260" ht="12.75">
      <c r="B3260" s="639"/>
    </row>
    <row r="3261" ht="12.75">
      <c r="B3261" s="639"/>
    </row>
    <row r="3262" ht="12.75">
      <c r="B3262" s="639"/>
    </row>
    <row r="3263" ht="12.75">
      <c r="B3263" s="639"/>
    </row>
    <row r="3264" ht="12.75">
      <c r="B3264" s="639"/>
    </row>
    <row r="3265" ht="12.75">
      <c r="B3265" s="639"/>
    </row>
    <row r="3266" ht="12.75">
      <c r="B3266" s="639"/>
    </row>
    <row r="3267" ht="12.75">
      <c r="B3267" s="639"/>
    </row>
    <row r="3268" ht="12.75">
      <c r="B3268" s="639"/>
    </row>
    <row r="3269" ht="12.75">
      <c r="B3269" s="639"/>
    </row>
    <row r="3270" ht="12.75">
      <c r="B3270" s="639"/>
    </row>
    <row r="3271" ht="12.75">
      <c r="B3271" s="639"/>
    </row>
    <row r="3272" ht="12.75">
      <c r="B3272" s="639"/>
    </row>
    <row r="3273" ht="12.75">
      <c r="B3273" s="639"/>
    </row>
    <row r="3274" ht="12.75">
      <c r="B3274" s="639"/>
    </row>
    <row r="3275" ht="12.75">
      <c r="B3275" s="639"/>
    </row>
    <row r="3276" ht="12.75">
      <c r="B3276" s="639"/>
    </row>
    <row r="3277" ht="12.75">
      <c r="B3277" s="639"/>
    </row>
    <row r="3278" ht="12.75">
      <c r="B3278" s="639"/>
    </row>
    <row r="3279" ht="12.75">
      <c r="B3279" s="639"/>
    </row>
    <row r="3280" ht="12.75">
      <c r="B3280" s="639"/>
    </row>
    <row r="3281" ht="12.75">
      <c r="B3281" s="639"/>
    </row>
    <row r="3282" ht="12.75">
      <c r="B3282" s="639"/>
    </row>
    <row r="3283" ht="12.75">
      <c r="B3283" s="639"/>
    </row>
    <row r="3284" ht="12.75">
      <c r="B3284" s="639"/>
    </row>
    <row r="3285" ht="12.75">
      <c r="B3285" s="639"/>
    </row>
    <row r="3286" ht="12.75">
      <c r="B3286" s="639"/>
    </row>
    <row r="3287" ht="12.75">
      <c r="B3287" s="639"/>
    </row>
    <row r="3288" ht="12.75">
      <c r="B3288" s="639"/>
    </row>
    <row r="3289" ht="12.75">
      <c r="B3289" s="639"/>
    </row>
    <row r="3290" ht="12.75">
      <c r="B3290" s="639"/>
    </row>
    <row r="3291" ht="12.75">
      <c r="B3291" s="639"/>
    </row>
    <row r="3292" ht="12.75">
      <c r="B3292" s="639"/>
    </row>
    <row r="3293" ht="12.75">
      <c r="B3293" s="639"/>
    </row>
    <row r="3294" ht="12.75">
      <c r="B3294" s="639"/>
    </row>
    <row r="3295" ht="12.75">
      <c r="B3295" s="639"/>
    </row>
    <row r="3296" ht="12.75">
      <c r="B3296" s="639"/>
    </row>
    <row r="3297" ht="12.75">
      <c r="B3297" s="639"/>
    </row>
    <row r="3298" ht="12.75">
      <c r="B3298" s="639"/>
    </row>
    <row r="3299" ht="12.75">
      <c r="B3299" s="639"/>
    </row>
    <row r="3300" ht="12.75">
      <c r="B3300" s="639"/>
    </row>
    <row r="3301" ht="12.75">
      <c r="B3301" s="639"/>
    </row>
    <row r="3302" ht="12.75">
      <c r="B3302" s="639"/>
    </row>
    <row r="3303" ht="12.75">
      <c r="B3303" s="639"/>
    </row>
    <row r="3304" ht="12.75">
      <c r="B3304" s="639"/>
    </row>
    <row r="3305" ht="12.75">
      <c r="B3305" s="639"/>
    </row>
    <row r="3306" ht="12.75">
      <c r="B3306" s="639"/>
    </row>
    <row r="3307" ht="12.75">
      <c r="B3307" s="639"/>
    </row>
    <row r="3308" ht="12.75">
      <c r="B3308" s="639"/>
    </row>
    <row r="3309" ht="12.75">
      <c r="B3309" s="639"/>
    </row>
    <row r="3310" ht="12.75">
      <c r="B3310" s="639"/>
    </row>
    <row r="3311" ht="12.75">
      <c r="B3311" s="639"/>
    </row>
    <row r="3312" ht="12.75">
      <c r="B3312" s="639"/>
    </row>
    <row r="3313" ht="12.75">
      <c r="B3313" s="639"/>
    </row>
    <row r="3314" ht="12.75">
      <c r="B3314" s="639"/>
    </row>
    <row r="3315" ht="12.75">
      <c r="B3315" s="639"/>
    </row>
    <row r="3316" ht="12.75">
      <c r="B3316" s="639"/>
    </row>
    <row r="3317" ht="12.75">
      <c r="B3317" s="639"/>
    </row>
    <row r="3318" ht="12.75">
      <c r="B3318" s="639"/>
    </row>
    <row r="3319" ht="12.75">
      <c r="B3319" s="639"/>
    </row>
    <row r="3320" ht="12.75">
      <c r="B3320" s="639"/>
    </row>
    <row r="3321" ht="12.75">
      <c r="B3321" s="639"/>
    </row>
    <row r="3322" ht="12.75">
      <c r="B3322" s="639"/>
    </row>
    <row r="3323" ht="12.75">
      <c r="B3323" s="639"/>
    </row>
    <row r="3324" ht="12.75">
      <c r="B3324" s="639"/>
    </row>
    <row r="3325" ht="12.75">
      <c r="B3325" s="639"/>
    </row>
    <row r="3326" ht="12.75">
      <c r="B3326" s="639"/>
    </row>
    <row r="3327" ht="12.75">
      <c r="B3327" s="639"/>
    </row>
    <row r="3328" ht="12.75">
      <c r="B3328" s="639"/>
    </row>
    <row r="3329" ht="12.75">
      <c r="B3329" s="639"/>
    </row>
    <row r="3330" ht="12.75">
      <c r="B3330" s="639"/>
    </row>
    <row r="3331" ht="12.75">
      <c r="B3331" s="639"/>
    </row>
    <row r="3332" ht="12.75">
      <c r="B3332" s="639"/>
    </row>
    <row r="3333" ht="12.75">
      <c r="B3333" s="639"/>
    </row>
    <row r="3334" ht="12.75">
      <c r="B3334" s="639"/>
    </row>
    <row r="3335" ht="12.75">
      <c r="B3335" s="639"/>
    </row>
    <row r="3336" ht="12.75">
      <c r="B3336" s="639"/>
    </row>
    <row r="3337" ht="12.75">
      <c r="B3337" s="639"/>
    </row>
    <row r="3338" ht="12.75">
      <c r="B3338" s="639"/>
    </row>
  </sheetData>
  <sheetProtection/>
  <mergeCells count="2">
    <mergeCell ref="C57:D57"/>
    <mergeCell ref="B7:F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6" sqref="A6:F6"/>
    </sheetView>
  </sheetViews>
  <sheetFormatPr defaultColWidth="9.140625" defaultRowHeight="12.75" customHeight="1" zeroHeight="1"/>
  <cols>
    <col min="1" max="1" width="5.140625" style="0" customWidth="1"/>
    <col min="2" max="2" width="34.7109375" style="0" customWidth="1"/>
    <col min="3" max="3" width="15.140625" style="0" customWidth="1"/>
    <col min="4" max="4" width="10.421875" style="0" customWidth="1"/>
    <col min="5" max="5" width="11.140625" style="0" customWidth="1"/>
    <col min="6" max="6" width="10.8515625" style="0" customWidth="1"/>
  </cols>
  <sheetData>
    <row r="1" spans="3:6" ht="12.75">
      <c r="C1" s="32" t="s">
        <v>241</v>
      </c>
      <c r="D1" s="32"/>
      <c r="E1" s="32"/>
      <c r="F1" s="1"/>
    </row>
    <row r="2" spans="3:6" ht="12.75">
      <c r="C2" s="32" t="s">
        <v>570</v>
      </c>
      <c r="D2" s="32"/>
      <c r="E2" s="32"/>
      <c r="F2" s="32"/>
    </row>
    <row r="3" spans="3:6" ht="12.75">
      <c r="C3" s="32" t="s">
        <v>16</v>
      </c>
      <c r="D3" s="32"/>
      <c r="E3" s="32"/>
      <c r="F3" s="32"/>
    </row>
    <row r="4" spans="3:6" ht="12.75">
      <c r="C4" s="32" t="s">
        <v>580</v>
      </c>
      <c r="D4" s="32"/>
      <c r="E4" s="32"/>
      <c r="F4" s="32"/>
    </row>
    <row r="5" ht="12.75"/>
    <row r="6" spans="1:6" ht="26.25" customHeight="1">
      <c r="A6" s="461" t="s">
        <v>264</v>
      </c>
      <c r="B6" s="461"/>
      <c r="C6" s="461"/>
      <c r="D6" s="461"/>
      <c r="E6" s="461"/>
      <c r="F6" s="461"/>
    </row>
    <row r="7" ht="12.75"/>
    <row r="8" spans="1:6" ht="56.25">
      <c r="A8" s="2" t="s">
        <v>17</v>
      </c>
      <c r="B8" s="3" t="s">
        <v>18</v>
      </c>
      <c r="C8" s="127" t="s">
        <v>265</v>
      </c>
      <c r="D8" s="4" t="s">
        <v>266</v>
      </c>
      <c r="E8" s="4" t="s">
        <v>258</v>
      </c>
      <c r="F8" s="4" t="s">
        <v>173</v>
      </c>
    </row>
    <row r="9" spans="1:6" ht="12.75">
      <c r="A9" s="5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</row>
    <row r="10" spans="1:6" ht="12.75">
      <c r="A10" s="83"/>
      <c r="B10" s="66" t="s">
        <v>174</v>
      </c>
      <c r="C10" s="67">
        <f>C12+C13-C14</f>
        <v>12000</v>
      </c>
      <c r="D10" s="67">
        <f>D12+D13-D14</f>
        <v>366698</v>
      </c>
      <c r="E10" s="67">
        <f>E12+E13-E14</f>
        <v>0</v>
      </c>
      <c r="F10" s="68">
        <f>+E10/D10</f>
        <v>0</v>
      </c>
    </row>
    <row r="11" spans="1:6" ht="12.75">
      <c r="A11" s="71"/>
      <c r="B11" s="70" t="s">
        <v>19</v>
      </c>
      <c r="C11" s="70"/>
      <c r="D11" s="70"/>
      <c r="E11" s="70"/>
      <c r="F11" s="68"/>
    </row>
    <row r="12" spans="1:6" ht="12.75">
      <c r="A12" s="71"/>
      <c r="B12" s="70" t="s">
        <v>159</v>
      </c>
      <c r="C12" s="73">
        <v>22000</v>
      </c>
      <c r="D12" s="73">
        <v>395918</v>
      </c>
      <c r="E12" s="73">
        <v>10000</v>
      </c>
      <c r="F12" s="74">
        <f>+E12/D12</f>
        <v>0.025257755393793664</v>
      </c>
    </row>
    <row r="13" spans="1:6" ht="12.75">
      <c r="A13" s="71"/>
      <c r="B13" s="70" t="s">
        <v>160</v>
      </c>
      <c r="C13" s="73">
        <v>0</v>
      </c>
      <c r="D13" s="73">
        <v>0</v>
      </c>
      <c r="E13" s="73">
        <v>0</v>
      </c>
      <c r="F13" s="74">
        <v>0</v>
      </c>
    </row>
    <row r="14" spans="1:6" ht="12.75">
      <c r="A14" s="71"/>
      <c r="B14" s="70" t="s">
        <v>161</v>
      </c>
      <c r="C14" s="73">
        <v>10000</v>
      </c>
      <c r="D14" s="73">
        <v>29220</v>
      </c>
      <c r="E14" s="73">
        <v>10000</v>
      </c>
      <c r="F14" s="74">
        <f>+E14/D14</f>
        <v>0.34223134839151265</v>
      </c>
    </row>
    <row r="15" spans="1:6" ht="12.75">
      <c r="A15" s="71"/>
      <c r="B15" s="70"/>
      <c r="C15" s="70"/>
      <c r="D15" s="70"/>
      <c r="E15" s="70"/>
      <c r="F15" s="68"/>
    </row>
    <row r="16" spans="1:6" ht="12.75">
      <c r="A16" s="83"/>
      <c r="B16" s="66" t="s">
        <v>162</v>
      </c>
      <c r="C16" s="67">
        <f>C18+C19+C20+C21</f>
        <v>204000</v>
      </c>
      <c r="D16" s="67">
        <f>D18+D19+D20+D21</f>
        <v>327780</v>
      </c>
      <c r="E16" s="67">
        <f>E18+E19+E20+E21</f>
        <v>257000</v>
      </c>
      <c r="F16" s="68">
        <f>+E16/D16</f>
        <v>0.7840624809323327</v>
      </c>
    </row>
    <row r="17" spans="1:6" ht="12.75">
      <c r="A17" s="71"/>
      <c r="B17" s="70" t="s">
        <v>19</v>
      </c>
      <c r="C17" s="73"/>
      <c r="D17" s="73"/>
      <c r="E17" s="73"/>
      <c r="F17" s="68"/>
    </row>
    <row r="18" spans="1:6" ht="25.5">
      <c r="A18" s="69" t="s">
        <v>38</v>
      </c>
      <c r="B18" s="84" t="s">
        <v>673</v>
      </c>
      <c r="C18" s="46">
        <v>60000</v>
      </c>
      <c r="D18" s="46">
        <v>79000</v>
      </c>
      <c r="E18" s="46">
        <v>75000</v>
      </c>
      <c r="F18" s="75">
        <f aca="true" t="shared" si="0" ref="F18:F32">+E18/D18</f>
        <v>0.9493670886075949</v>
      </c>
    </row>
    <row r="19" spans="1:6" ht="25.5">
      <c r="A19" s="69" t="s">
        <v>20</v>
      </c>
      <c r="B19" s="84" t="s">
        <v>175</v>
      </c>
      <c r="C19" s="46">
        <v>10000</v>
      </c>
      <c r="D19" s="46">
        <v>13000</v>
      </c>
      <c r="E19" s="46">
        <v>25000</v>
      </c>
      <c r="F19" s="75">
        <f t="shared" si="0"/>
        <v>1.9230769230769231</v>
      </c>
    </row>
    <row r="20" spans="1:6" ht="36" customHeight="1">
      <c r="A20" s="69" t="s">
        <v>22</v>
      </c>
      <c r="B20" s="84" t="s">
        <v>176</v>
      </c>
      <c r="C20" s="46">
        <v>130000</v>
      </c>
      <c r="D20" s="46">
        <v>158000</v>
      </c>
      <c r="E20" s="46">
        <v>150000</v>
      </c>
      <c r="F20" s="75">
        <f t="shared" si="0"/>
        <v>0.9493670886075949</v>
      </c>
    </row>
    <row r="21" spans="1:6" ht="12.75">
      <c r="A21" s="69" t="s">
        <v>23</v>
      </c>
      <c r="B21" s="84" t="s">
        <v>177</v>
      </c>
      <c r="C21" s="46">
        <v>4000</v>
      </c>
      <c r="D21" s="46">
        <v>77780</v>
      </c>
      <c r="E21" s="46">
        <v>7000</v>
      </c>
      <c r="F21" s="75">
        <f t="shared" si="0"/>
        <v>0.08999742864489586</v>
      </c>
    </row>
    <row r="22" spans="1:6" ht="12.75">
      <c r="A22" s="69"/>
      <c r="B22" s="85" t="s">
        <v>48</v>
      </c>
      <c r="C22" s="86">
        <f>C24+C27+C28</f>
        <v>216000</v>
      </c>
      <c r="D22" s="86">
        <f>D24+D27+D28</f>
        <v>694478</v>
      </c>
      <c r="E22" s="86">
        <f>E24+E27+E28</f>
        <v>257000</v>
      </c>
      <c r="F22" s="68">
        <f t="shared" si="0"/>
        <v>0.3700621185984293</v>
      </c>
    </row>
    <row r="23" spans="1:6" ht="12.75">
      <c r="A23" s="69"/>
      <c r="B23" s="84" t="s">
        <v>19</v>
      </c>
      <c r="C23" s="43"/>
      <c r="D23" s="43"/>
      <c r="E23" s="43"/>
      <c r="F23" s="68"/>
    </row>
    <row r="24" spans="1:6" ht="12.75">
      <c r="A24" s="69" t="s">
        <v>38</v>
      </c>
      <c r="B24" s="84" t="s">
        <v>178</v>
      </c>
      <c r="C24" s="46">
        <f>C25+C26</f>
        <v>40000</v>
      </c>
      <c r="D24" s="46">
        <f>D25+D26</f>
        <v>50000</v>
      </c>
      <c r="E24" s="46">
        <f>E25+E26</f>
        <v>50000</v>
      </c>
      <c r="F24" s="75">
        <f t="shared" si="0"/>
        <v>1</v>
      </c>
    </row>
    <row r="25" spans="1:6" ht="25.5">
      <c r="A25" s="69" t="s">
        <v>39</v>
      </c>
      <c r="B25" s="84" t="s">
        <v>179</v>
      </c>
      <c r="C25" s="46">
        <v>20000</v>
      </c>
      <c r="D25" s="46">
        <v>25000</v>
      </c>
      <c r="E25" s="46">
        <v>25000</v>
      </c>
      <c r="F25" s="75">
        <f t="shared" si="0"/>
        <v>1</v>
      </c>
    </row>
    <row r="26" spans="1:6" ht="25.5">
      <c r="A26" s="69" t="s">
        <v>40</v>
      </c>
      <c r="B26" s="84" t="s">
        <v>180</v>
      </c>
      <c r="C26" s="46">
        <v>20000</v>
      </c>
      <c r="D26" s="46">
        <v>25000</v>
      </c>
      <c r="E26" s="46">
        <v>25000</v>
      </c>
      <c r="F26" s="75">
        <f t="shared" si="0"/>
        <v>1</v>
      </c>
    </row>
    <row r="27" spans="1:6" ht="12.75">
      <c r="A27" s="69" t="s">
        <v>20</v>
      </c>
      <c r="B27" s="84" t="s">
        <v>181</v>
      </c>
      <c r="C27" s="46">
        <v>166000</v>
      </c>
      <c r="D27" s="46">
        <v>619478</v>
      </c>
      <c r="E27" s="46">
        <v>147000</v>
      </c>
      <c r="F27" s="75">
        <f t="shared" si="0"/>
        <v>0.23729656258979334</v>
      </c>
    </row>
    <row r="28" spans="1:6" ht="12.75">
      <c r="A28" s="69" t="s">
        <v>22</v>
      </c>
      <c r="B28" s="84" t="s">
        <v>147</v>
      </c>
      <c r="C28" s="46">
        <v>10000</v>
      </c>
      <c r="D28" s="46">
        <v>25000</v>
      </c>
      <c r="E28" s="46">
        <v>60000</v>
      </c>
      <c r="F28" s="75">
        <f t="shared" si="0"/>
        <v>2.4</v>
      </c>
    </row>
    <row r="29" spans="1:6" ht="12.75">
      <c r="A29" s="43"/>
      <c r="B29" s="43"/>
      <c r="C29" s="43"/>
      <c r="D29" s="43"/>
      <c r="E29" s="43"/>
      <c r="F29" s="75"/>
    </row>
    <row r="30" spans="1:6" ht="12.75">
      <c r="A30" s="43"/>
      <c r="B30" s="84" t="s">
        <v>182</v>
      </c>
      <c r="C30" s="46">
        <f>C32+C33-C34</f>
        <v>0</v>
      </c>
      <c r="D30" s="46">
        <f>D32+D33-D34</f>
        <v>0</v>
      </c>
      <c r="E30" s="46">
        <f>E32+E33-E34</f>
        <v>0</v>
      </c>
      <c r="F30" s="75">
        <v>0</v>
      </c>
    </row>
    <row r="31" spans="1:6" ht="12.75">
      <c r="A31" s="43"/>
      <c r="B31" s="84" t="s">
        <v>19</v>
      </c>
      <c r="C31" s="43"/>
      <c r="D31" s="43"/>
      <c r="E31" s="43"/>
      <c r="F31" s="75"/>
    </row>
    <row r="32" spans="1:6" ht="12.75">
      <c r="A32" s="43"/>
      <c r="B32" s="84" t="s">
        <v>159</v>
      </c>
      <c r="C32" s="46">
        <v>10000</v>
      </c>
      <c r="D32" s="46">
        <v>10000</v>
      </c>
      <c r="E32" s="46">
        <v>15000</v>
      </c>
      <c r="F32" s="75">
        <f t="shared" si="0"/>
        <v>1.5</v>
      </c>
    </row>
    <row r="33" spans="1:6" ht="12.75">
      <c r="A33" s="43"/>
      <c r="B33" s="84" t="s">
        <v>160</v>
      </c>
      <c r="C33" s="46">
        <v>0</v>
      </c>
      <c r="D33" s="46">
        <v>0</v>
      </c>
      <c r="E33" s="46">
        <v>0</v>
      </c>
      <c r="F33" s="75">
        <v>0</v>
      </c>
    </row>
    <row r="34" spans="1:6" ht="12.75">
      <c r="A34" s="43"/>
      <c r="B34" s="84" t="s">
        <v>161</v>
      </c>
      <c r="C34" s="46">
        <v>10000</v>
      </c>
      <c r="D34" s="46">
        <v>10000</v>
      </c>
      <c r="E34" s="46">
        <v>15000</v>
      </c>
      <c r="F34" s="75">
        <f>+E34/D34</f>
        <v>1.5</v>
      </c>
    </row>
    <row r="35" spans="2:6" ht="12.75">
      <c r="B35" s="44"/>
      <c r="C35" s="87"/>
      <c r="D35" s="87"/>
      <c r="E35" s="87"/>
      <c r="F35" s="88"/>
    </row>
    <row r="36" spans="2:6" ht="12.75">
      <c r="B36" s="44"/>
      <c r="C36" s="87"/>
      <c r="D36" s="87"/>
      <c r="E36" s="87"/>
      <c r="F36" s="88"/>
    </row>
    <row r="37" spans="2:6" ht="12.75">
      <c r="B37" s="44"/>
      <c r="C37" s="87"/>
      <c r="D37" s="87"/>
      <c r="E37" s="87"/>
      <c r="F37" s="88"/>
    </row>
    <row r="38" spans="2:6" ht="12.75">
      <c r="B38" s="44"/>
      <c r="C38" s="87"/>
      <c r="D38" s="87"/>
      <c r="E38" s="87"/>
      <c r="F38" s="88"/>
    </row>
    <row r="39" spans="2:6" ht="12.75">
      <c r="B39" s="44"/>
      <c r="C39" s="87"/>
      <c r="D39" s="89"/>
      <c r="E39" s="596"/>
      <c r="F39" s="596"/>
    </row>
    <row r="40" spans="2:6" ht="12.75">
      <c r="B40" s="44"/>
      <c r="C40" s="87"/>
      <c r="D40" s="87"/>
      <c r="E40" s="406" t="s">
        <v>36</v>
      </c>
      <c r="F40" s="483"/>
    </row>
    <row r="41" spans="2:6" ht="12.75">
      <c r="B41" s="44"/>
      <c r="C41" s="87"/>
      <c r="D41" s="87"/>
      <c r="E41" s="87"/>
      <c r="F41" s="88"/>
    </row>
    <row r="42" spans="2:6" ht="12.75">
      <c r="B42" s="44"/>
      <c r="C42" s="87"/>
      <c r="D42" s="596"/>
      <c r="E42" s="596"/>
      <c r="F42" s="596"/>
    </row>
    <row r="43" spans="2:6" ht="12.75">
      <c r="B43" s="44"/>
      <c r="C43" s="87"/>
      <c r="D43" s="87"/>
      <c r="E43" s="406" t="s">
        <v>37</v>
      </c>
      <c r="F43" s="483"/>
    </row>
    <row r="44" ht="12.75" customHeight="1"/>
  </sheetData>
  <sheetProtection/>
  <mergeCells count="5">
    <mergeCell ref="E43:F43"/>
    <mergeCell ref="A6:F6"/>
    <mergeCell ref="E39:F39"/>
    <mergeCell ref="E40:F40"/>
    <mergeCell ref="D42:F4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6" sqref="B6:M6"/>
    </sheetView>
  </sheetViews>
  <sheetFormatPr defaultColWidth="9.140625" defaultRowHeight="12.75"/>
  <cols>
    <col min="1" max="1" width="3.57421875" style="11" customWidth="1"/>
    <col min="2" max="2" width="15.00390625" style="11" customWidth="1"/>
    <col min="3" max="3" width="6.28125" style="11" customWidth="1"/>
    <col min="4" max="4" width="8.00390625" style="11" customWidth="1"/>
    <col min="5" max="5" width="12.57421875" style="11" customWidth="1"/>
    <col min="6" max="6" width="12.00390625" style="11" customWidth="1"/>
    <col min="7" max="7" width="11.7109375" style="11" customWidth="1"/>
    <col min="8" max="8" width="11.421875" style="11" customWidth="1"/>
    <col min="9" max="9" width="10.28125" style="11" customWidth="1"/>
    <col min="10" max="10" width="10.8515625" style="11" customWidth="1"/>
    <col min="11" max="11" width="9.421875" style="11" customWidth="1"/>
    <col min="12" max="12" width="10.421875" style="11" customWidth="1"/>
    <col min="13" max="13" width="10.57421875" style="11" customWidth="1"/>
    <col min="14" max="16384" width="9.140625" style="11" customWidth="1"/>
  </cols>
  <sheetData>
    <row r="1" spans="2:13" ht="11.25" customHeight="1">
      <c r="B1" s="210"/>
      <c r="J1" s="32" t="s">
        <v>296</v>
      </c>
      <c r="K1" s="33"/>
      <c r="L1" s="33"/>
      <c r="M1" s="33"/>
    </row>
    <row r="2" spans="10:13" ht="11.25">
      <c r="J2" s="32" t="s">
        <v>570</v>
      </c>
      <c r="K2" s="33"/>
      <c r="L2" s="33"/>
      <c r="M2" s="33"/>
    </row>
    <row r="3" spans="10:13" ht="11.25">
      <c r="J3" s="32" t="s">
        <v>16</v>
      </c>
      <c r="K3" s="33"/>
      <c r="L3" s="33"/>
      <c r="M3" s="33"/>
    </row>
    <row r="4" spans="10:13" ht="11.25">
      <c r="J4" s="32" t="s">
        <v>580</v>
      </c>
      <c r="K4" s="33"/>
      <c r="L4" s="33"/>
      <c r="M4" s="33"/>
    </row>
    <row r="5" spans="11:13" ht="11.25">
      <c r="K5" s="33"/>
      <c r="L5" s="33"/>
      <c r="M5" s="33"/>
    </row>
    <row r="6" spans="2:13" s="57" customFormat="1" ht="18.75" customHeight="1">
      <c r="B6" s="597" t="s">
        <v>261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</row>
    <row r="7" s="57" customFormat="1" ht="12.75" customHeight="1"/>
    <row r="8" s="57" customFormat="1" ht="12.75" customHeight="1"/>
    <row r="9" spans="1:13" s="57" customFormat="1" ht="51.75" customHeight="1">
      <c r="A9" s="598" t="s">
        <v>42</v>
      </c>
      <c r="B9" s="601" t="s">
        <v>136</v>
      </c>
      <c r="C9" s="601" t="s">
        <v>137</v>
      </c>
      <c r="D9" s="601"/>
      <c r="E9" s="601" t="s">
        <v>138</v>
      </c>
      <c r="F9" s="602" t="s">
        <v>139</v>
      </c>
      <c r="G9" s="602"/>
      <c r="H9" s="602"/>
      <c r="I9" s="602"/>
      <c r="J9" s="602" t="s">
        <v>140</v>
      </c>
      <c r="K9" s="602"/>
      <c r="L9" s="602"/>
      <c r="M9" s="601" t="s">
        <v>141</v>
      </c>
    </row>
    <row r="10" spans="1:13" s="57" customFormat="1" ht="11.25">
      <c r="A10" s="599"/>
      <c r="B10" s="601"/>
      <c r="C10" s="601" t="s">
        <v>43</v>
      </c>
      <c r="D10" s="601" t="s">
        <v>44</v>
      </c>
      <c r="E10" s="601"/>
      <c r="F10" s="603" t="s">
        <v>142</v>
      </c>
      <c r="G10" s="606" t="s">
        <v>19</v>
      </c>
      <c r="H10" s="607"/>
      <c r="I10" s="608"/>
      <c r="J10" s="601" t="s">
        <v>143</v>
      </c>
      <c r="K10" s="606" t="s">
        <v>19</v>
      </c>
      <c r="L10" s="608"/>
      <c r="M10" s="601"/>
    </row>
    <row r="11" spans="1:13" s="57" customFormat="1" ht="11.25">
      <c r="A11" s="599"/>
      <c r="B11" s="601"/>
      <c r="C11" s="602"/>
      <c r="D11" s="602"/>
      <c r="E11" s="601"/>
      <c r="F11" s="604"/>
      <c r="G11" s="603" t="s">
        <v>144</v>
      </c>
      <c r="H11" s="602" t="s">
        <v>145</v>
      </c>
      <c r="I11" s="602"/>
      <c r="J11" s="601"/>
      <c r="K11" s="601" t="s">
        <v>146</v>
      </c>
      <c r="L11" s="601" t="s">
        <v>147</v>
      </c>
      <c r="M11" s="601"/>
    </row>
    <row r="12" spans="1:13" s="57" customFormat="1" ht="11.25">
      <c r="A12" s="600"/>
      <c r="B12" s="601"/>
      <c r="C12" s="602"/>
      <c r="D12" s="602"/>
      <c r="E12" s="601"/>
      <c r="F12" s="605"/>
      <c r="G12" s="605"/>
      <c r="H12" s="5" t="s">
        <v>148</v>
      </c>
      <c r="I12" s="5" t="s">
        <v>149</v>
      </c>
      <c r="J12" s="601"/>
      <c r="K12" s="601"/>
      <c r="L12" s="601"/>
      <c r="M12" s="601"/>
    </row>
    <row r="13" spans="1:13" s="57" customFormat="1" ht="11.25">
      <c r="A13" s="5"/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</row>
    <row r="14" spans="1:13" ht="25.5" customHeight="1">
      <c r="A14" s="18" t="s">
        <v>38</v>
      </c>
      <c r="B14" s="58" t="s">
        <v>150</v>
      </c>
      <c r="C14" s="59">
        <v>600</v>
      </c>
      <c r="D14" s="59">
        <v>60004</v>
      </c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22.5" customHeight="1">
      <c r="A15" s="18" t="s">
        <v>20</v>
      </c>
      <c r="B15" s="58" t="s">
        <v>187</v>
      </c>
      <c r="C15" s="59"/>
      <c r="D15" s="59"/>
      <c r="E15" s="60"/>
      <c r="F15" s="60">
        <f>SUM(G15:I15)</f>
        <v>5802695</v>
      </c>
      <c r="G15" s="60">
        <v>3048895</v>
      </c>
      <c r="H15" s="60">
        <v>1929800</v>
      </c>
      <c r="I15" s="60">
        <v>824000</v>
      </c>
      <c r="J15" s="60">
        <v>5802695</v>
      </c>
      <c r="K15" s="60">
        <v>0</v>
      </c>
      <c r="L15" s="60">
        <v>824000</v>
      </c>
      <c r="M15" s="60">
        <v>0</v>
      </c>
    </row>
    <row r="16" spans="1:13" ht="22.5" customHeight="1">
      <c r="A16" s="18" t="s">
        <v>22</v>
      </c>
      <c r="B16" s="58" t="s">
        <v>262</v>
      </c>
      <c r="C16" s="59"/>
      <c r="D16" s="59"/>
      <c r="E16" s="60"/>
      <c r="F16" s="60">
        <f>SUM(G16:I16)</f>
        <v>5982695</v>
      </c>
      <c r="G16" s="60">
        <v>3048895</v>
      </c>
      <c r="H16" s="60">
        <v>1929800</v>
      </c>
      <c r="I16" s="60">
        <v>1004000</v>
      </c>
      <c r="J16" s="60">
        <v>5982695</v>
      </c>
      <c r="K16" s="60">
        <v>0</v>
      </c>
      <c r="L16" s="60">
        <v>1004000</v>
      </c>
      <c r="M16" s="60">
        <v>0</v>
      </c>
    </row>
    <row r="17" spans="1:13" ht="21" customHeight="1">
      <c r="A17" s="18" t="s">
        <v>23</v>
      </c>
      <c r="B17" s="58" t="s">
        <v>259</v>
      </c>
      <c r="C17" s="59"/>
      <c r="D17" s="59"/>
      <c r="E17" s="60"/>
      <c r="F17" s="60">
        <f>SUM(G17:I17)</f>
        <v>10306097</v>
      </c>
      <c r="G17" s="60">
        <v>3096924</v>
      </c>
      <c r="H17" s="60">
        <v>2100000</v>
      </c>
      <c r="I17" s="60">
        <v>5109173</v>
      </c>
      <c r="J17" s="60">
        <v>10306097</v>
      </c>
      <c r="K17" s="60">
        <v>0</v>
      </c>
      <c r="L17" s="60">
        <v>5109173</v>
      </c>
      <c r="M17" s="60">
        <v>0</v>
      </c>
    </row>
    <row r="18" spans="1:13" ht="18.75" customHeight="1">
      <c r="A18" s="18" t="s">
        <v>24</v>
      </c>
      <c r="B18" s="58" t="s">
        <v>151</v>
      </c>
      <c r="C18" s="59"/>
      <c r="D18" s="59"/>
      <c r="E18" s="60"/>
      <c r="F18" s="60">
        <f>F17/F16%</f>
        <v>172.26512466371761</v>
      </c>
      <c r="G18" s="60">
        <f aca="true" t="shared" si="0" ref="G18:L18">G17/G16%</f>
        <v>101.57529203203127</v>
      </c>
      <c r="H18" s="60">
        <f t="shared" si="0"/>
        <v>108.81956679448648</v>
      </c>
      <c r="I18" s="60">
        <f t="shared" si="0"/>
        <v>508.88177290836654</v>
      </c>
      <c r="J18" s="60">
        <f t="shared" si="0"/>
        <v>172.26512466371761</v>
      </c>
      <c r="K18" s="60">
        <v>0</v>
      </c>
      <c r="L18" s="60">
        <f t="shared" si="0"/>
        <v>508.88177290836654</v>
      </c>
      <c r="M18" s="60">
        <v>0</v>
      </c>
    </row>
    <row r="19" spans="1:13" s="10" customFormat="1" ht="20.25" customHeight="1">
      <c r="A19" s="29"/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</row>
    <row r="20" spans="2:6" ht="11.25">
      <c r="B20" s="64"/>
      <c r="E20" s="65">
        <v>2009</v>
      </c>
      <c r="F20" s="65">
        <v>2010</v>
      </c>
    </row>
    <row r="21" spans="2:6" ht="11.25">
      <c r="B21" s="101" t="s">
        <v>152</v>
      </c>
      <c r="C21" s="100"/>
      <c r="D21" s="100"/>
      <c r="E21" s="98">
        <v>1086421</v>
      </c>
      <c r="F21" s="98">
        <v>1108924</v>
      </c>
    </row>
    <row r="22" spans="2:6" ht="11.25">
      <c r="B22" s="101" t="s">
        <v>153</v>
      </c>
      <c r="C22" s="100"/>
      <c r="D22" s="100"/>
      <c r="E22" s="98">
        <v>4978695</v>
      </c>
      <c r="F22" s="98">
        <v>5196924</v>
      </c>
    </row>
    <row r="23" spans="2:6" ht="11.25">
      <c r="B23" s="101" t="s">
        <v>154</v>
      </c>
      <c r="C23" s="100"/>
      <c r="D23" s="100"/>
      <c r="E23" s="99">
        <v>4.58</v>
      </c>
      <c r="F23" s="100">
        <v>4.69</v>
      </c>
    </row>
    <row r="24" spans="2:6" ht="11.25">
      <c r="B24" s="102" t="s">
        <v>155</v>
      </c>
      <c r="C24" s="100"/>
      <c r="D24" s="100"/>
      <c r="E24" s="100">
        <v>2.8</v>
      </c>
      <c r="F24" s="100">
        <v>2.79</v>
      </c>
    </row>
    <row r="25" spans="2:6" ht="11.25">
      <c r="B25" s="102" t="s">
        <v>156</v>
      </c>
      <c r="C25" s="100"/>
      <c r="D25" s="100"/>
      <c r="E25" s="100">
        <v>1.78</v>
      </c>
      <c r="F25" s="99">
        <v>1.9</v>
      </c>
    </row>
    <row r="27" ht="11.25">
      <c r="J27" s="11" t="s">
        <v>36</v>
      </c>
    </row>
    <row r="30" spans="10:11" ht="11.25">
      <c r="J30" s="609" t="s">
        <v>37</v>
      </c>
      <c r="K30" s="609"/>
    </row>
  </sheetData>
  <sheetProtection/>
  <mergeCells count="19">
    <mergeCell ref="F10:F12"/>
    <mergeCell ref="G10:I10"/>
    <mergeCell ref="J10:J12"/>
    <mergeCell ref="J30:K30"/>
    <mergeCell ref="K10:L10"/>
    <mergeCell ref="G11:G12"/>
    <mergeCell ref="H11:I11"/>
    <mergeCell ref="K11:K12"/>
    <mergeCell ref="L11:L12"/>
    <mergeCell ref="B6:M6"/>
    <mergeCell ref="A9:A12"/>
    <mergeCell ref="B9:B12"/>
    <mergeCell ref="C9:D9"/>
    <mergeCell ref="E9:E12"/>
    <mergeCell ref="F9:I9"/>
    <mergeCell ref="J9:L9"/>
    <mergeCell ref="M9:M12"/>
    <mergeCell ref="C10:C12"/>
    <mergeCell ref="D10:D12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9"/>
  <sheetViews>
    <sheetView zoomScalePageLayoutView="0" workbookViewId="0" topLeftCell="A1">
      <pane ySplit="5025" topLeftCell="A90" activePane="topLeft" state="split"/>
      <selection pane="topLeft" activeCell="E5" sqref="E5"/>
      <selection pane="bottomLeft" activeCell="I90" sqref="I90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20.8515625" style="0" customWidth="1"/>
    <col min="4" max="4" width="11.57421875" style="0" customWidth="1"/>
    <col min="5" max="5" width="11.7109375" style="0" customWidth="1"/>
    <col min="6" max="6" width="11.00390625" style="0" customWidth="1"/>
    <col min="7" max="7" width="11.421875" style="0" customWidth="1"/>
    <col min="8" max="8" width="11.00390625" style="0" customWidth="1"/>
    <col min="9" max="9" width="10.8515625" style="0" customWidth="1"/>
    <col min="10" max="10" width="8.28125" style="0" customWidth="1"/>
    <col min="11" max="11" width="7.421875" style="0" customWidth="1"/>
    <col min="12" max="12" width="8.00390625" style="0" customWidth="1"/>
    <col min="13" max="13" width="10.57421875" style="0" customWidth="1"/>
    <col min="14" max="14" width="11.00390625" style="0" customWidth="1"/>
    <col min="15" max="16" width="9.8515625" style="0" customWidth="1"/>
    <col min="17" max="17" width="3.421875" style="0" customWidth="1"/>
  </cols>
  <sheetData>
    <row r="1" spans="12:15" ht="12.75">
      <c r="L1" s="108" t="s">
        <v>382</v>
      </c>
      <c r="M1" s="108"/>
      <c r="N1" s="108"/>
      <c r="O1" s="90"/>
    </row>
    <row r="2" spans="12:15" ht="12.75">
      <c r="L2" s="108" t="s">
        <v>570</v>
      </c>
      <c r="M2" s="108"/>
      <c r="N2" s="108"/>
      <c r="O2" s="90"/>
    </row>
    <row r="3" spans="12:15" ht="12.75">
      <c r="L3" s="108" t="s">
        <v>16</v>
      </c>
      <c r="M3" s="108"/>
      <c r="N3" s="108"/>
      <c r="O3" s="90"/>
    </row>
    <row r="4" spans="12:15" ht="12.75">
      <c r="L4" s="108" t="s">
        <v>580</v>
      </c>
      <c r="M4" s="108"/>
      <c r="N4" s="108"/>
      <c r="O4" s="90"/>
    </row>
    <row r="5" ht="12.75">
      <c r="E5" s="90" t="s">
        <v>581</v>
      </c>
    </row>
    <row r="7" spans="1:17" ht="17.25" customHeight="1">
      <c r="A7" s="426" t="s">
        <v>43</v>
      </c>
      <c r="B7" s="426" t="s">
        <v>44</v>
      </c>
      <c r="C7" s="426" t="s">
        <v>383</v>
      </c>
      <c r="D7" s="428" t="s">
        <v>384</v>
      </c>
      <c r="E7" s="434" t="s">
        <v>385</v>
      </c>
      <c r="F7" s="435"/>
      <c r="G7" s="435"/>
      <c r="H7" s="435"/>
      <c r="I7" s="435"/>
      <c r="J7" s="435"/>
      <c r="K7" s="435"/>
      <c r="L7" s="436"/>
      <c r="M7" s="440" t="s">
        <v>386</v>
      </c>
      <c r="N7" s="435"/>
      <c r="O7" s="435"/>
      <c r="P7" s="435"/>
      <c r="Q7" s="436"/>
    </row>
    <row r="8" spans="1:17" ht="12.75">
      <c r="A8" s="427"/>
      <c r="B8" s="427"/>
      <c r="C8" s="427"/>
      <c r="D8" s="427"/>
      <c r="E8" s="437"/>
      <c r="F8" s="438"/>
      <c r="G8" s="438"/>
      <c r="H8" s="438"/>
      <c r="I8" s="438"/>
      <c r="J8" s="438"/>
      <c r="K8" s="438"/>
      <c r="L8" s="439"/>
      <c r="M8" s="437"/>
      <c r="N8" s="438"/>
      <c r="O8" s="438"/>
      <c r="P8" s="438"/>
      <c r="Q8" s="439"/>
    </row>
    <row r="9" spans="1:17" ht="66.75" customHeight="1">
      <c r="A9" s="293"/>
      <c r="B9" s="293"/>
      <c r="C9" s="293"/>
      <c r="D9" s="293"/>
      <c r="E9" s="293"/>
      <c r="F9" s="431" t="s">
        <v>387</v>
      </c>
      <c r="G9" s="432"/>
      <c r="H9" s="432"/>
      <c r="I9" s="432"/>
      <c r="J9" s="432"/>
      <c r="K9" s="432"/>
      <c r="L9" s="433"/>
      <c r="M9" s="294"/>
      <c r="N9" s="429" t="s">
        <v>388</v>
      </c>
      <c r="O9" s="430"/>
      <c r="P9" s="295" t="s">
        <v>389</v>
      </c>
      <c r="Q9" s="296" t="s">
        <v>390</v>
      </c>
    </row>
    <row r="10" spans="1:17" ht="107.25">
      <c r="A10" s="297"/>
      <c r="B10" s="297"/>
      <c r="C10" s="297"/>
      <c r="D10" s="297"/>
      <c r="E10" s="297"/>
      <c r="F10" s="295" t="s">
        <v>391</v>
      </c>
      <c r="G10" s="295" t="s">
        <v>392</v>
      </c>
      <c r="H10" s="298" t="s">
        <v>393</v>
      </c>
      <c r="I10" s="298" t="s">
        <v>394</v>
      </c>
      <c r="J10" s="298" t="s">
        <v>395</v>
      </c>
      <c r="K10" s="397" t="s">
        <v>582</v>
      </c>
      <c r="L10" s="298" t="s">
        <v>396</v>
      </c>
      <c r="M10" s="299"/>
      <c r="N10" s="295"/>
      <c r="O10" s="397" t="s">
        <v>583</v>
      </c>
      <c r="P10" s="300"/>
      <c r="Q10" s="300"/>
    </row>
    <row r="11" spans="1:17" ht="12.75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1">
        <v>6</v>
      </c>
      <c r="G11" s="301">
        <v>7</v>
      </c>
      <c r="H11" s="301">
        <v>8</v>
      </c>
      <c r="I11" s="301">
        <v>9</v>
      </c>
      <c r="J11" s="301">
        <v>10</v>
      </c>
      <c r="K11" s="301">
        <v>11</v>
      </c>
      <c r="L11" s="301">
        <v>12</v>
      </c>
      <c r="M11" s="301">
        <v>13</v>
      </c>
      <c r="N11" s="301">
        <v>14</v>
      </c>
      <c r="O11" s="301">
        <v>15</v>
      </c>
      <c r="P11" s="301">
        <v>16</v>
      </c>
      <c r="Q11" s="301">
        <v>17</v>
      </c>
    </row>
    <row r="12" spans="1:17" ht="12.75">
      <c r="A12" s="302" t="s">
        <v>108</v>
      </c>
      <c r="B12" s="43"/>
      <c r="C12" s="84" t="s">
        <v>109</v>
      </c>
      <c r="D12" s="46">
        <f aca="true" t="shared" si="0" ref="D12:D43">SUM(E12,M12)</f>
        <v>18500</v>
      </c>
      <c r="E12" s="46">
        <f aca="true" t="shared" si="1" ref="E12:E19">SUM(F12:L12)</f>
        <v>18500</v>
      </c>
      <c r="F12" s="46">
        <f aca="true" t="shared" si="2" ref="F12:Q12">SUM(F13:F15,O12)</f>
        <v>0</v>
      </c>
      <c r="G12" s="46">
        <f>SUM(G13:G15,P12)</f>
        <v>5000</v>
      </c>
      <c r="H12" s="46">
        <f t="shared" si="2"/>
        <v>13500</v>
      </c>
      <c r="I12" s="46">
        <f t="shared" si="2"/>
        <v>0</v>
      </c>
      <c r="J12" s="46">
        <f t="shared" si="2"/>
        <v>0</v>
      </c>
      <c r="K12" s="46">
        <f t="shared" si="2"/>
        <v>0</v>
      </c>
      <c r="L12" s="46">
        <f t="shared" si="2"/>
        <v>0</v>
      </c>
      <c r="M12" s="46">
        <f>SUM(N12,P12,Q12)</f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6">
        <f t="shared" si="2"/>
        <v>0</v>
      </c>
    </row>
    <row r="13" spans="1:17" ht="25.5">
      <c r="A13" s="302"/>
      <c r="B13" s="302" t="s">
        <v>217</v>
      </c>
      <c r="C13" s="306" t="s">
        <v>593</v>
      </c>
      <c r="D13" s="46">
        <f t="shared" si="0"/>
        <v>5500</v>
      </c>
      <c r="E13" s="46">
        <f t="shared" si="1"/>
        <v>5500</v>
      </c>
      <c r="F13" s="46"/>
      <c r="G13" s="46"/>
      <c r="H13" s="46">
        <v>5500</v>
      </c>
      <c r="I13" s="46"/>
      <c r="J13" s="46"/>
      <c r="K13" s="46"/>
      <c r="L13" s="46"/>
      <c r="M13" s="46">
        <f aca="true" t="shared" si="3" ref="M13:M75">SUM(N13,P13,Q13)</f>
        <v>0</v>
      </c>
      <c r="N13" s="46"/>
      <c r="O13" s="46"/>
      <c r="P13" s="46"/>
      <c r="Q13" s="46"/>
    </row>
    <row r="14" spans="1:17" ht="12.75">
      <c r="A14" s="302"/>
      <c r="B14" s="302" t="s">
        <v>110</v>
      </c>
      <c r="C14" s="84" t="s">
        <v>111</v>
      </c>
      <c r="D14" s="46">
        <f t="shared" si="0"/>
        <v>8000</v>
      </c>
      <c r="E14" s="46">
        <f t="shared" si="1"/>
        <v>8000</v>
      </c>
      <c r="F14" s="46"/>
      <c r="G14" s="46"/>
      <c r="H14" s="46">
        <v>8000</v>
      </c>
      <c r="I14" s="46"/>
      <c r="J14" s="46"/>
      <c r="K14" s="46"/>
      <c r="L14" s="46"/>
      <c r="M14" s="46">
        <f t="shared" si="3"/>
        <v>0</v>
      </c>
      <c r="N14" s="46"/>
      <c r="O14" s="46"/>
      <c r="P14" s="46"/>
      <c r="Q14" s="46"/>
    </row>
    <row r="15" spans="1:17" ht="12.75">
      <c r="A15" s="43"/>
      <c r="B15" s="302" t="s">
        <v>397</v>
      </c>
      <c r="C15" s="84" t="s">
        <v>76</v>
      </c>
      <c r="D15" s="46">
        <f t="shared" si="0"/>
        <v>5000</v>
      </c>
      <c r="E15" s="46">
        <f t="shared" si="1"/>
        <v>5000</v>
      </c>
      <c r="F15" s="46"/>
      <c r="G15" s="46">
        <v>5000</v>
      </c>
      <c r="H15" s="46"/>
      <c r="I15" s="46"/>
      <c r="J15" s="46"/>
      <c r="K15" s="46"/>
      <c r="L15" s="46"/>
      <c r="M15" s="46">
        <f t="shared" si="3"/>
        <v>0</v>
      </c>
      <c r="N15" s="46"/>
      <c r="O15" s="46"/>
      <c r="P15" s="46"/>
      <c r="Q15" s="46"/>
    </row>
    <row r="16" spans="1:17" ht="51">
      <c r="A16" s="43">
        <v>400</v>
      </c>
      <c r="B16" s="302"/>
      <c r="C16" s="306" t="s">
        <v>594</v>
      </c>
      <c r="D16" s="46">
        <f t="shared" si="0"/>
        <v>50000</v>
      </c>
      <c r="E16" s="46">
        <f t="shared" si="1"/>
        <v>50000</v>
      </c>
      <c r="F16" s="46"/>
      <c r="G16" s="46">
        <f>SUM(G17)</f>
        <v>50000</v>
      </c>
      <c r="H16" s="46"/>
      <c r="I16" s="46"/>
      <c r="J16" s="46"/>
      <c r="K16" s="46"/>
      <c r="L16" s="46"/>
      <c r="M16" s="46">
        <f t="shared" si="3"/>
        <v>0</v>
      </c>
      <c r="N16" s="46"/>
      <c r="O16" s="46"/>
      <c r="P16" s="46"/>
      <c r="Q16" s="46"/>
    </row>
    <row r="17" spans="1:17" ht="12.75">
      <c r="A17" s="43"/>
      <c r="B17" s="302" t="s">
        <v>562</v>
      </c>
      <c r="C17" s="84" t="s">
        <v>76</v>
      </c>
      <c r="D17" s="46">
        <f t="shared" si="0"/>
        <v>50000</v>
      </c>
      <c r="E17" s="46">
        <f t="shared" si="1"/>
        <v>50000</v>
      </c>
      <c r="F17" s="46"/>
      <c r="G17" s="46">
        <v>50000</v>
      </c>
      <c r="H17" s="46"/>
      <c r="I17" s="46"/>
      <c r="J17" s="46"/>
      <c r="K17" s="46"/>
      <c r="L17" s="46"/>
      <c r="M17" s="46">
        <f t="shared" si="3"/>
        <v>0</v>
      </c>
      <c r="N17" s="46"/>
      <c r="O17" s="46"/>
      <c r="P17" s="46"/>
      <c r="Q17" s="46"/>
    </row>
    <row r="18" spans="1:17" ht="12.75">
      <c r="A18" s="43">
        <v>600</v>
      </c>
      <c r="B18" s="43"/>
      <c r="C18" s="84" t="s">
        <v>79</v>
      </c>
      <c r="D18" s="46">
        <f t="shared" si="0"/>
        <v>13993013</v>
      </c>
      <c r="E18" s="46">
        <f t="shared" si="1"/>
        <v>6080000</v>
      </c>
      <c r="F18" s="46">
        <f aca="true" t="shared" si="4" ref="F18:L18">SUM(F19:F21)</f>
        <v>0</v>
      </c>
      <c r="G18" s="46">
        <f t="shared" si="4"/>
        <v>3980000</v>
      </c>
      <c r="H18" s="46">
        <f t="shared" si="4"/>
        <v>2100000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3"/>
        <v>7913013</v>
      </c>
      <c r="N18" s="46">
        <f>SUM(N19:N21)</f>
        <v>7913013</v>
      </c>
      <c r="O18" s="46">
        <f>SUM(O19:O21)</f>
        <v>4049936</v>
      </c>
      <c r="P18" s="46">
        <f>SUM(P19:P21)</f>
        <v>0</v>
      </c>
      <c r="Q18" s="46">
        <f>SUM(Q19:Q21)</f>
        <v>0</v>
      </c>
    </row>
    <row r="19" spans="1:17" ht="25.5">
      <c r="A19" s="43"/>
      <c r="B19" s="43">
        <v>60004</v>
      </c>
      <c r="C19" s="84" t="s">
        <v>280</v>
      </c>
      <c r="D19" s="46">
        <f t="shared" si="0"/>
        <v>7209173</v>
      </c>
      <c r="E19" s="46">
        <f t="shared" si="1"/>
        <v>2100000</v>
      </c>
      <c r="F19" s="46"/>
      <c r="G19" s="46"/>
      <c r="H19" s="46">
        <v>2100000</v>
      </c>
      <c r="I19" s="46"/>
      <c r="J19" s="46"/>
      <c r="K19" s="46"/>
      <c r="L19" s="46"/>
      <c r="M19" s="46">
        <f t="shared" si="3"/>
        <v>5109173</v>
      </c>
      <c r="N19" s="46">
        <v>5109173</v>
      </c>
      <c r="O19" s="46">
        <v>4049936</v>
      </c>
      <c r="P19" s="46"/>
      <c r="Q19" s="46"/>
    </row>
    <row r="20" spans="1:17" ht="25.5">
      <c r="A20" s="43"/>
      <c r="B20" s="43">
        <v>60014</v>
      </c>
      <c r="C20" s="84" t="s">
        <v>80</v>
      </c>
      <c r="D20" s="46">
        <f t="shared" si="0"/>
        <v>1854100</v>
      </c>
      <c r="E20" s="46">
        <f aca="true" t="shared" si="5" ref="E20:E75">SUM(F20:L20)</f>
        <v>0</v>
      </c>
      <c r="F20" s="46"/>
      <c r="G20" s="46"/>
      <c r="H20" s="46"/>
      <c r="I20" s="46"/>
      <c r="J20" s="46"/>
      <c r="K20" s="46"/>
      <c r="L20" s="46"/>
      <c r="M20" s="46">
        <f t="shared" si="3"/>
        <v>1854100</v>
      </c>
      <c r="N20" s="46">
        <v>1854100</v>
      </c>
      <c r="O20" s="46"/>
      <c r="P20" s="46"/>
      <c r="Q20" s="46"/>
    </row>
    <row r="21" spans="1:17" ht="12.75">
      <c r="A21" s="43"/>
      <c r="B21" s="43">
        <v>60016</v>
      </c>
      <c r="C21" s="84" t="s">
        <v>398</v>
      </c>
      <c r="D21" s="46">
        <f t="shared" si="0"/>
        <v>4929740</v>
      </c>
      <c r="E21" s="46">
        <f t="shared" si="5"/>
        <v>3980000</v>
      </c>
      <c r="F21" s="46"/>
      <c r="G21" s="46">
        <v>3980000</v>
      </c>
      <c r="H21" s="46"/>
      <c r="I21" s="46"/>
      <c r="J21" s="46"/>
      <c r="K21" s="46"/>
      <c r="L21" s="46"/>
      <c r="M21" s="46">
        <f>SUM(N21,P21,Q21)</f>
        <v>949740</v>
      </c>
      <c r="N21" s="46">
        <v>949740</v>
      </c>
      <c r="O21" s="46"/>
      <c r="P21" s="46"/>
      <c r="Q21" s="46"/>
    </row>
    <row r="22" spans="1:17" ht="25.5">
      <c r="A22" s="43">
        <v>700</v>
      </c>
      <c r="B22" s="43"/>
      <c r="C22" s="84" t="s">
        <v>399</v>
      </c>
      <c r="D22" s="46">
        <f t="shared" si="0"/>
        <v>4393539</v>
      </c>
      <c r="E22" s="46">
        <f t="shared" si="5"/>
        <v>4363539</v>
      </c>
      <c r="F22" s="46">
        <f aca="true" t="shared" si="6" ref="F22:Q22">SUM(F23,O22)</f>
        <v>930004</v>
      </c>
      <c r="G22" s="46">
        <f t="shared" si="6"/>
        <v>3428695</v>
      </c>
      <c r="H22" s="46">
        <f t="shared" si="6"/>
        <v>0</v>
      </c>
      <c r="I22" s="46">
        <f t="shared" si="6"/>
        <v>4840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3"/>
        <v>30000</v>
      </c>
      <c r="N22" s="46">
        <f t="shared" si="6"/>
        <v>30000</v>
      </c>
      <c r="O22" s="46">
        <f t="shared" si="6"/>
        <v>0</v>
      </c>
      <c r="P22" s="46">
        <f t="shared" si="6"/>
        <v>0</v>
      </c>
      <c r="Q22" s="46">
        <f t="shared" si="6"/>
        <v>0</v>
      </c>
    </row>
    <row r="23" spans="1:17" ht="38.25">
      <c r="A23" s="43"/>
      <c r="B23" s="303">
        <v>70004</v>
      </c>
      <c r="C23" s="84" t="s">
        <v>400</v>
      </c>
      <c r="D23" s="46">
        <f t="shared" si="0"/>
        <v>4393539</v>
      </c>
      <c r="E23" s="46">
        <f t="shared" si="5"/>
        <v>4363539</v>
      </c>
      <c r="F23" s="46">
        <v>930004</v>
      </c>
      <c r="G23" s="46">
        <v>3428695</v>
      </c>
      <c r="H23" s="46"/>
      <c r="I23" s="46">
        <v>4840</v>
      </c>
      <c r="J23" s="46"/>
      <c r="K23" s="46"/>
      <c r="L23" s="46"/>
      <c r="M23" s="46">
        <f t="shared" si="3"/>
        <v>30000</v>
      </c>
      <c r="N23" s="46">
        <v>30000</v>
      </c>
      <c r="O23" s="46"/>
      <c r="P23" s="46"/>
      <c r="Q23" s="46"/>
    </row>
    <row r="24" spans="1:17" ht="12.75">
      <c r="A24" s="43">
        <v>710</v>
      </c>
      <c r="B24" s="43"/>
      <c r="C24" s="84" t="s">
        <v>401</v>
      </c>
      <c r="D24" s="46">
        <f t="shared" si="0"/>
        <v>842262</v>
      </c>
      <c r="E24" s="46">
        <f t="shared" si="5"/>
        <v>742262</v>
      </c>
      <c r="F24" s="46">
        <f aca="true" t="shared" si="7" ref="F24:L24">SUM(F25:F27)</f>
        <v>74500</v>
      </c>
      <c r="G24" s="46">
        <f t="shared" si="7"/>
        <v>667762</v>
      </c>
      <c r="H24" s="46">
        <f t="shared" si="7"/>
        <v>0</v>
      </c>
      <c r="I24" s="46">
        <f t="shared" si="7"/>
        <v>0</v>
      </c>
      <c r="J24" s="46">
        <f t="shared" si="7"/>
        <v>0</v>
      </c>
      <c r="K24" s="46">
        <f t="shared" si="7"/>
        <v>0</v>
      </c>
      <c r="L24" s="46">
        <f t="shared" si="7"/>
        <v>0</v>
      </c>
      <c r="M24" s="46">
        <f t="shared" si="3"/>
        <v>100000</v>
      </c>
      <c r="N24" s="46">
        <f>SUM(N25:N27)</f>
        <v>100000</v>
      </c>
      <c r="O24" s="46">
        <f>SUM(O25:O27)</f>
        <v>0</v>
      </c>
      <c r="P24" s="46">
        <f>SUM(P25:P27)</f>
        <v>0</v>
      </c>
      <c r="Q24" s="46">
        <f>SUM(Q25:Q27)</f>
        <v>0</v>
      </c>
    </row>
    <row r="25" spans="1:17" ht="38.25">
      <c r="A25" s="43"/>
      <c r="B25" s="303">
        <v>71004</v>
      </c>
      <c r="C25" s="84" t="s">
        <v>402</v>
      </c>
      <c r="D25" s="46">
        <f t="shared" si="0"/>
        <v>396580</v>
      </c>
      <c r="E25" s="46">
        <f t="shared" si="5"/>
        <v>396580</v>
      </c>
      <c r="F25" s="46">
        <v>7500</v>
      </c>
      <c r="G25" s="46">
        <v>389080</v>
      </c>
      <c r="H25" s="46"/>
      <c r="I25" s="46"/>
      <c r="J25" s="46"/>
      <c r="K25" s="46"/>
      <c r="L25" s="46"/>
      <c r="M25" s="46">
        <f t="shared" si="3"/>
        <v>0</v>
      </c>
      <c r="N25" s="46"/>
      <c r="O25" s="46"/>
      <c r="P25" s="46"/>
      <c r="Q25" s="46"/>
    </row>
    <row r="26" spans="1:17" ht="38.25">
      <c r="A26" s="43"/>
      <c r="B26" s="303">
        <v>71014</v>
      </c>
      <c r="C26" s="306" t="s">
        <v>595</v>
      </c>
      <c r="D26" s="46">
        <f t="shared" si="0"/>
        <v>308082</v>
      </c>
      <c r="E26" s="46">
        <f t="shared" si="5"/>
        <v>208082</v>
      </c>
      <c r="F26" s="46"/>
      <c r="G26" s="46">
        <v>208082</v>
      </c>
      <c r="H26" s="46"/>
      <c r="I26" s="46"/>
      <c r="J26" s="46"/>
      <c r="K26" s="46"/>
      <c r="L26" s="46"/>
      <c r="M26" s="46">
        <f t="shared" si="3"/>
        <v>100000</v>
      </c>
      <c r="N26" s="46">
        <v>100000</v>
      </c>
      <c r="O26" s="46"/>
      <c r="P26" s="46"/>
      <c r="Q26" s="46"/>
    </row>
    <row r="27" spans="1:17" ht="12.75">
      <c r="A27" s="43"/>
      <c r="B27" s="303">
        <v>71035</v>
      </c>
      <c r="C27" s="84" t="s">
        <v>403</v>
      </c>
      <c r="D27" s="46">
        <f t="shared" si="0"/>
        <v>137600</v>
      </c>
      <c r="E27" s="46">
        <f t="shared" si="5"/>
        <v>137600</v>
      </c>
      <c r="F27" s="46">
        <v>67000</v>
      </c>
      <c r="G27" s="46">
        <v>70600</v>
      </c>
      <c r="H27" s="46"/>
      <c r="I27" s="46"/>
      <c r="J27" s="46"/>
      <c r="K27" s="46"/>
      <c r="L27" s="46"/>
      <c r="M27" s="46">
        <f t="shared" si="3"/>
        <v>0</v>
      </c>
      <c r="N27" s="46"/>
      <c r="O27" s="46"/>
      <c r="P27" s="46"/>
      <c r="Q27" s="46"/>
    </row>
    <row r="28" spans="1:17" ht="19.5" customHeight="1">
      <c r="A28" s="43">
        <v>750</v>
      </c>
      <c r="B28" s="43"/>
      <c r="C28" s="84" t="s">
        <v>50</v>
      </c>
      <c r="D28" s="46">
        <f t="shared" si="0"/>
        <v>9070887</v>
      </c>
      <c r="E28" s="46">
        <f t="shared" si="5"/>
        <v>8814967</v>
      </c>
      <c r="F28" s="46">
        <f aca="true" t="shared" si="8" ref="F28:Q28">SUM(F29:F34)</f>
        <v>6569653</v>
      </c>
      <c r="G28" s="46">
        <f t="shared" si="8"/>
        <v>1765884</v>
      </c>
      <c r="H28" s="46">
        <f t="shared" si="8"/>
        <v>0</v>
      </c>
      <c r="I28" s="46">
        <f t="shared" si="8"/>
        <v>479430</v>
      </c>
      <c r="J28" s="46">
        <f t="shared" si="8"/>
        <v>0</v>
      </c>
      <c r="K28" s="46">
        <f t="shared" si="8"/>
        <v>0</v>
      </c>
      <c r="L28" s="46">
        <f t="shared" si="8"/>
        <v>0</v>
      </c>
      <c r="M28" s="46">
        <f t="shared" si="3"/>
        <v>255920</v>
      </c>
      <c r="N28" s="46">
        <f t="shared" si="8"/>
        <v>255920</v>
      </c>
      <c r="O28" s="46">
        <f>SUM(O29:O34)</f>
        <v>141032</v>
      </c>
      <c r="P28" s="46">
        <f t="shared" si="8"/>
        <v>0</v>
      </c>
      <c r="Q28" s="46">
        <f t="shared" si="8"/>
        <v>0</v>
      </c>
    </row>
    <row r="29" spans="1:17" ht="12.75">
      <c r="A29" s="43"/>
      <c r="B29" s="303">
        <v>75011</v>
      </c>
      <c r="C29" s="84" t="s">
        <v>51</v>
      </c>
      <c r="D29" s="46">
        <f t="shared" si="0"/>
        <v>440118</v>
      </c>
      <c r="E29" s="46">
        <f t="shared" si="5"/>
        <v>440118</v>
      </c>
      <c r="F29" s="46">
        <v>335362</v>
      </c>
      <c r="G29" s="46">
        <v>60756</v>
      </c>
      <c r="H29" s="46"/>
      <c r="I29" s="46">
        <v>44000</v>
      </c>
      <c r="J29" s="46"/>
      <c r="K29" s="46"/>
      <c r="L29" s="46"/>
      <c r="M29" s="46">
        <f t="shared" si="3"/>
        <v>0</v>
      </c>
      <c r="N29" s="46"/>
      <c r="O29" s="46"/>
      <c r="P29" s="46"/>
      <c r="Q29" s="46"/>
    </row>
    <row r="30" spans="1:17" ht="12.75">
      <c r="A30" s="43"/>
      <c r="B30" s="303">
        <v>75020</v>
      </c>
      <c r="C30" s="84" t="s">
        <v>404</v>
      </c>
      <c r="D30" s="46">
        <f t="shared" si="0"/>
        <v>50450</v>
      </c>
      <c r="E30" s="46">
        <f t="shared" si="5"/>
        <v>50450</v>
      </c>
      <c r="F30" s="46"/>
      <c r="G30" s="46">
        <v>50450</v>
      </c>
      <c r="H30" s="46"/>
      <c r="I30" s="46"/>
      <c r="J30" s="46"/>
      <c r="K30" s="46"/>
      <c r="L30" s="46"/>
      <c r="M30" s="46">
        <f t="shared" si="3"/>
        <v>0</v>
      </c>
      <c r="N30" s="46"/>
      <c r="O30" s="46"/>
      <c r="P30" s="46"/>
      <c r="Q30" s="46"/>
    </row>
    <row r="31" spans="1:17" ht="38.25">
      <c r="A31" s="43"/>
      <c r="B31" s="303">
        <v>75022</v>
      </c>
      <c r="C31" s="306" t="s">
        <v>596</v>
      </c>
      <c r="D31" s="46">
        <f t="shared" si="0"/>
        <v>478080</v>
      </c>
      <c r="E31" s="46">
        <f t="shared" si="5"/>
        <v>478080</v>
      </c>
      <c r="F31" s="46"/>
      <c r="G31" s="46">
        <v>59600</v>
      </c>
      <c r="H31" s="46"/>
      <c r="I31" s="46">
        <v>418480</v>
      </c>
      <c r="J31" s="46"/>
      <c r="K31" s="46"/>
      <c r="L31" s="46"/>
      <c r="M31" s="46">
        <f t="shared" si="3"/>
        <v>0</v>
      </c>
      <c r="N31" s="46"/>
      <c r="O31" s="46"/>
      <c r="P31" s="46"/>
      <c r="Q31" s="46"/>
    </row>
    <row r="32" spans="1:17" ht="38.25">
      <c r="A32" s="43"/>
      <c r="B32" s="303">
        <v>75023</v>
      </c>
      <c r="C32" s="306" t="s">
        <v>597</v>
      </c>
      <c r="D32" s="46">
        <f t="shared" si="0"/>
        <v>7700892</v>
      </c>
      <c r="E32" s="46">
        <f>SUM(F32:L32)</f>
        <v>7444972</v>
      </c>
      <c r="F32" s="46">
        <v>6202527</v>
      </c>
      <c r="G32" s="46">
        <v>1225495</v>
      </c>
      <c r="H32" s="46"/>
      <c r="I32" s="46">
        <v>16950</v>
      </c>
      <c r="J32" s="46"/>
      <c r="K32" s="46"/>
      <c r="L32" s="46"/>
      <c r="M32" s="46">
        <f t="shared" si="3"/>
        <v>255920</v>
      </c>
      <c r="N32" s="46">
        <v>255920</v>
      </c>
      <c r="O32" s="46">
        <v>141032</v>
      </c>
      <c r="P32" s="46"/>
      <c r="Q32" s="46"/>
    </row>
    <row r="33" spans="1:17" ht="38.25">
      <c r="A33" s="43"/>
      <c r="B33" s="303">
        <v>75075</v>
      </c>
      <c r="C33" s="84" t="s">
        <v>405</v>
      </c>
      <c r="D33" s="46">
        <f t="shared" si="0"/>
        <v>273850</v>
      </c>
      <c r="E33" s="46">
        <f t="shared" si="5"/>
        <v>273850</v>
      </c>
      <c r="F33" s="46">
        <v>31764</v>
      </c>
      <c r="G33" s="46">
        <v>242086</v>
      </c>
      <c r="H33" s="46"/>
      <c r="I33" s="46"/>
      <c r="J33" s="46"/>
      <c r="K33" s="46"/>
      <c r="L33" s="46"/>
      <c r="M33" s="46">
        <f t="shared" si="3"/>
        <v>0</v>
      </c>
      <c r="N33" s="46"/>
      <c r="O33" s="46"/>
      <c r="P33" s="46"/>
      <c r="Q33" s="46"/>
    </row>
    <row r="34" spans="1:17" ht="12.75">
      <c r="A34" s="43"/>
      <c r="B34" s="303">
        <v>75095</v>
      </c>
      <c r="C34" s="84" t="s">
        <v>406</v>
      </c>
      <c r="D34" s="46">
        <f t="shared" si="0"/>
        <v>127497</v>
      </c>
      <c r="E34" s="46">
        <f t="shared" si="5"/>
        <v>127497</v>
      </c>
      <c r="F34" s="46"/>
      <c r="G34" s="46">
        <v>127497</v>
      </c>
      <c r="H34" s="46"/>
      <c r="I34" s="46"/>
      <c r="J34" s="46"/>
      <c r="K34" s="46"/>
      <c r="L34" s="46"/>
      <c r="M34" s="46">
        <f t="shared" si="3"/>
        <v>0</v>
      </c>
      <c r="N34" s="46"/>
      <c r="O34" s="46"/>
      <c r="P34" s="46"/>
      <c r="Q34" s="46"/>
    </row>
    <row r="35" spans="1:17" ht="63.75">
      <c r="A35" s="43">
        <v>751</v>
      </c>
      <c r="B35" s="43"/>
      <c r="C35" s="306" t="s">
        <v>598</v>
      </c>
      <c r="D35" s="46">
        <f t="shared" si="0"/>
        <v>6400</v>
      </c>
      <c r="E35" s="46">
        <f t="shared" si="5"/>
        <v>6400</v>
      </c>
      <c r="F35" s="46">
        <f aca="true" t="shared" si="9" ref="F35:L35">SUM(F36:F36,O35)</f>
        <v>2748</v>
      </c>
      <c r="G35" s="46">
        <f t="shared" si="9"/>
        <v>3652</v>
      </c>
      <c r="H35" s="46">
        <f t="shared" si="9"/>
        <v>0</v>
      </c>
      <c r="I35" s="46">
        <f t="shared" si="9"/>
        <v>0</v>
      </c>
      <c r="J35" s="46">
        <f t="shared" si="9"/>
        <v>0</v>
      </c>
      <c r="K35" s="46">
        <f t="shared" si="9"/>
        <v>0</v>
      </c>
      <c r="L35" s="46">
        <f t="shared" si="9"/>
        <v>0</v>
      </c>
      <c r="M35" s="46">
        <f t="shared" si="3"/>
        <v>0</v>
      </c>
      <c r="N35" s="46">
        <f>SUM(N36:N36,W35)</f>
        <v>0</v>
      </c>
      <c r="O35" s="46">
        <f>SUM(O36:O36,X35)</f>
        <v>0</v>
      </c>
      <c r="P35" s="46">
        <f>SUM(P36:P36,Y35)</f>
        <v>0</v>
      </c>
      <c r="Q35" s="46">
        <f>SUM(Q36:Q36,Z35)</f>
        <v>0</v>
      </c>
    </row>
    <row r="36" spans="1:17" ht="51">
      <c r="A36" s="43"/>
      <c r="B36" s="43">
        <v>75101</v>
      </c>
      <c r="C36" s="306" t="s">
        <v>599</v>
      </c>
      <c r="D36" s="46">
        <f t="shared" si="0"/>
        <v>6400</v>
      </c>
      <c r="E36" s="46">
        <f t="shared" si="5"/>
        <v>6400</v>
      </c>
      <c r="F36" s="46">
        <v>2748</v>
      </c>
      <c r="G36" s="46">
        <v>3652</v>
      </c>
      <c r="H36" s="46"/>
      <c r="I36" s="46"/>
      <c r="J36" s="46"/>
      <c r="K36" s="46"/>
      <c r="L36" s="46"/>
      <c r="M36" s="46">
        <f t="shared" si="3"/>
        <v>0</v>
      </c>
      <c r="N36" s="46"/>
      <c r="O36" s="46"/>
      <c r="P36" s="46"/>
      <c r="Q36" s="46"/>
    </row>
    <row r="37" spans="1:17" ht="38.25">
      <c r="A37" s="43">
        <v>754</v>
      </c>
      <c r="B37" s="43"/>
      <c r="C37" s="84" t="s">
        <v>82</v>
      </c>
      <c r="D37" s="46">
        <f t="shared" si="0"/>
        <v>2888813</v>
      </c>
      <c r="E37" s="46">
        <f>SUM(F37:L37)</f>
        <v>2214813</v>
      </c>
      <c r="F37" s="46">
        <f>SUM(F39:F41,O37)</f>
        <v>1422024</v>
      </c>
      <c r="G37" s="46">
        <f>SUM(G38:G41,P37)</f>
        <v>300269</v>
      </c>
      <c r="H37" s="46">
        <f>SUM(H38:H41,Q37)</f>
        <v>429000</v>
      </c>
      <c r="I37" s="46">
        <f>SUM(I38:I41,R37)</f>
        <v>63520</v>
      </c>
      <c r="J37" s="46">
        <f>SUM(J39:J41,S37)</f>
        <v>0</v>
      </c>
      <c r="K37" s="46">
        <f>SUM(K39:K41,T37)</f>
        <v>0</v>
      </c>
      <c r="L37" s="46">
        <f>SUM(L39:L41,U37)</f>
        <v>0</v>
      </c>
      <c r="M37" s="46">
        <f t="shared" si="3"/>
        <v>674000</v>
      </c>
      <c r="N37" s="46">
        <f>SUM(N39:N41,W37)</f>
        <v>674000</v>
      </c>
      <c r="O37" s="46">
        <f>SUM(O39:O41,X37)</f>
        <v>0</v>
      </c>
      <c r="P37" s="46">
        <f>SUM(P39:P41,Y37)</f>
        <v>0</v>
      </c>
      <c r="Q37" s="46">
        <f>SUM(Q39:Q41,Z37)</f>
        <v>0</v>
      </c>
    </row>
    <row r="38" spans="1:17" ht="25.5">
      <c r="A38" s="43"/>
      <c r="B38" s="43">
        <v>75404</v>
      </c>
      <c r="C38" s="84" t="s">
        <v>563</v>
      </c>
      <c r="D38" s="46">
        <f t="shared" si="0"/>
        <v>4000</v>
      </c>
      <c r="E38" s="46">
        <f>SUM(F38:L38)</f>
        <v>4000</v>
      </c>
      <c r="F38" s="46"/>
      <c r="G38" s="46"/>
      <c r="H38" s="46">
        <v>4000</v>
      </c>
      <c r="I38" s="46"/>
      <c r="J38" s="46"/>
      <c r="K38" s="46"/>
      <c r="L38" s="46"/>
      <c r="M38" s="46">
        <f t="shared" si="3"/>
        <v>0</v>
      </c>
      <c r="N38" s="46"/>
      <c r="O38" s="46"/>
      <c r="P38" s="46"/>
      <c r="Q38" s="46"/>
    </row>
    <row r="39" spans="1:17" ht="25.5">
      <c r="A39" s="43"/>
      <c r="B39" s="43">
        <v>75412</v>
      </c>
      <c r="C39" s="84" t="s">
        <v>189</v>
      </c>
      <c r="D39" s="46">
        <f t="shared" si="0"/>
        <v>1204800</v>
      </c>
      <c r="E39" s="46">
        <f>SUM(F39:L39)</f>
        <v>530800</v>
      </c>
      <c r="F39" s="46">
        <v>48400</v>
      </c>
      <c r="G39" s="46">
        <v>52400</v>
      </c>
      <c r="H39" s="46">
        <v>425000</v>
      </c>
      <c r="I39" s="46">
        <v>5000</v>
      </c>
      <c r="J39" s="46"/>
      <c r="K39" s="46"/>
      <c r="L39" s="46"/>
      <c r="M39" s="46">
        <f t="shared" si="3"/>
        <v>674000</v>
      </c>
      <c r="N39" s="46">
        <v>674000</v>
      </c>
      <c r="O39" s="46"/>
      <c r="P39" s="46"/>
      <c r="Q39" s="46"/>
    </row>
    <row r="40" spans="1:17" ht="12.75">
      <c r="A40" s="43"/>
      <c r="B40" s="43">
        <v>75414</v>
      </c>
      <c r="C40" s="84" t="s">
        <v>407</v>
      </c>
      <c r="D40" s="46">
        <f t="shared" si="0"/>
        <v>19000</v>
      </c>
      <c r="E40" s="46">
        <f t="shared" si="5"/>
        <v>19000</v>
      </c>
      <c r="F40" s="46">
        <v>1200</v>
      </c>
      <c r="G40" s="46">
        <v>17500</v>
      </c>
      <c r="H40" s="46"/>
      <c r="I40" s="46">
        <v>300</v>
      </c>
      <c r="J40" s="46"/>
      <c r="K40" s="46"/>
      <c r="L40" s="46"/>
      <c r="M40" s="46">
        <f t="shared" si="3"/>
        <v>0</v>
      </c>
      <c r="N40" s="46"/>
      <c r="O40" s="46"/>
      <c r="P40" s="46"/>
      <c r="Q40" s="46"/>
    </row>
    <row r="41" spans="1:17" ht="12.75">
      <c r="A41" s="43"/>
      <c r="B41" s="43">
        <v>75416</v>
      </c>
      <c r="C41" s="84" t="s">
        <v>408</v>
      </c>
      <c r="D41" s="46">
        <f t="shared" si="0"/>
        <v>1661013</v>
      </c>
      <c r="E41" s="46">
        <f t="shared" si="5"/>
        <v>1661013</v>
      </c>
      <c r="F41" s="46">
        <v>1372424</v>
      </c>
      <c r="G41" s="46">
        <v>230369</v>
      </c>
      <c r="H41" s="46"/>
      <c r="I41" s="46">
        <v>58220</v>
      </c>
      <c r="J41" s="46"/>
      <c r="K41" s="46"/>
      <c r="L41" s="46"/>
      <c r="M41" s="46">
        <f t="shared" si="3"/>
        <v>0</v>
      </c>
      <c r="N41" s="46"/>
      <c r="O41" s="46"/>
      <c r="P41" s="46"/>
      <c r="Q41" s="46"/>
    </row>
    <row r="42" spans="1:17" ht="102">
      <c r="A42" s="43">
        <v>756</v>
      </c>
      <c r="B42" s="43"/>
      <c r="C42" s="84" t="s">
        <v>409</v>
      </c>
      <c r="D42" s="46">
        <f t="shared" si="0"/>
        <v>386490</v>
      </c>
      <c r="E42" s="46">
        <f t="shared" si="5"/>
        <v>386490</v>
      </c>
      <c r="F42" s="46">
        <f aca="true" t="shared" si="10" ref="F42:Q42">SUM(F43,O42)</f>
        <v>287940</v>
      </c>
      <c r="G42" s="46">
        <f t="shared" si="10"/>
        <v>98550</v>
      </c>
      <c r="H42" s="46">
        <f t="shared" si="10"/>
        <v>0</v>
      </c>
      <c r="I42" s="46">
        <f t="shared" si="10"/>
        <v>0</v>
      </c>
      <c r="J42" s="46">
        <f t="shared" si="10"/>
        <v>0</v>
      </c>
      <c r="K42" s="46">
        <f t="shared" si="10"/>
        <v>0</v>
      </c>
      <c r="L42" s="46">
        <f t="shared" si="10"/>
        <v>0</v>
      </c>
      <c r="M42" s="46">
        <f t="shared" si="3"/>
        <v>0</v>
      </c>
      <c r="N42" s="46">
        <f t="shared" si="10"/>
        <v>0</v>
      </c>
      <c r="O42" s="46">
        <f t="shared" si="10"/>
        <v>0</v>
      </c>
      <c r="P42" s="46">
        <f t="shared" si="10"/>
        <v>0</v>
      </c>
      <c r="Q42" s="46">
        <f t="shared" si="10"/>
        <v>0</v>
      </c>
    </row>
    <row r="43" spans="1:17" ht="51">
      <c r="A43" s="43"/>
      <c r="B43" s="43">
        <v>75647</v>
      </c>
      <c r="C43" s="306" t="s">
        <v>600</v>
      </c>
      <c r="D43" s="46">
        <f t="shared" si="0"/>
        <v>386490</v>
      </c>
      <c r="E43" s="46">
        <f t="shared" si="5"/>
        <v>386490</v>
      </c>
      <c r="F43" s="46">
        <v>287940</v>
      </c>
      <c r="G43" s="46">
        <v>98550</v>
      </c>
      <c r="H43" s="46"/>
      <c r="I43" s="46"/>
      <c r="J43" s="46"/>
      <c r="K43" s="46"/>
      <c r="L43" s="46"/>
      <c r="M43" s="46">
        <f t="shared" si="3"/>
        <v>0</v>
      </c>
      <c r="N43" s="46"/>
      <c r="O43" s="46"/>
      <c r="P43" s="46"/>
      <c r="Q43" s="46"/>
    </row>
    <row r="44" spans="1:17" ht="25.5">
      <c r="A44" s="43">
        <v>757</v>
      </c>
      <c r="B44" s="43"/>
      <c r="C44" s="84" t="s">
        <v>410</v>
      </c>
      <c r="D44" s="46">
        <f aca="true" t="shared" si="11" ref="D44:D75">SUM(E44,M44)</f>
        <v>670000</v>
      </c>
      <c r="E44" s="46">
        <f t="shared" si="5"/>
        <v>670000</v>
      </c>
      <c r="F44" s="46">
        <f aca="true" t="shared" si="12" ref="F44:Q44">SUM(F45,O44)</f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670000</v>
      </c>
      <c r="M44" s="46">
        <f t="shared" si="3"/>
        <v>0</v>
      </c>
      <c r="N44" s="46">
        <f t="shared" si="12"/>
        <v>0</v>
      </c>
      <c r="O44" s="46">
        <f t="shared" si="12"/>
        <v>0</v>
      </c>
      <c r="P44" s="46">
        <f t="shared" si="12"/>
        <v>0</v>
      </c>
      <c r="Q44" s="46">
        <f t="shared" si="12"/>
        <v>0</v>
      </c>
    </row>
    <row r="45" spans="1:17" ht="63.75">
      <c r="A45" s="43"/>
      <c r="B45" s="43">
        <v>75702</v>
      </c>
      <c r="C45" s="84" t="s">
        <v>411</v>
      </c>
      <c r="D45" s="46">
        <f t="shared" si="11"/>
        <v>670000</v>
      </c>
      <c r="E45" s="46">
        <f t="shared" si="5"/>
        <v>670000</v>
      </c>
      <c r="F45" s="46"/>
      <c r="G45" s="46"/>
      <c r="H45" s="46"/>
      <c r="I45" s="46"/>
      <c r="J45" s="46"/>
      <c r="K45" s="46"/>
      <c r="L45" s="46">
        <v>670000</v>
      </c>
      <c r="M45" s="46">
        <f t="shared" si="3"/>
        <v>0</v>
      </c>
      <c r="N45" s="46"/>
      <c r="O45" s="46"/>
      <c r="P45" s="46"/>
      <c r="Q45" s="46"/>
    </row>
    <row r="46" spans="1:17" ht="12.75">
      <c r="A46" s="43">
        <v>758</v>
      </c>
      <c r="B46" s="43"/>
      <c r="C46" s="84" t="s">
        <v>412</v>
      </c>
      <c r="D46" s="46">
        <f t="shared" si="11"/>
        <v>1340118</v>
      </c>
      <c r="E46" s="46">
        <f t="shared" si="5"/>
        <v>1340118</v>
      </c>
      <c r="F46" s="46">
        <f aca="true" t="shared" si="13" ref="F46:Q46">SUM(F47,O46)</f>
        <v>0</v>
      </c>
      <c r="G46" s="46">
        <f t="shared" si="13"/>
        <v>1340118</v>
      </c>
      <c r="H46" s="46">
        <f t="shared" si="13"/>
        <v>0</v>
      </c>
      <c r="I46" s="46">
        <f t="shared" si="13"/>
        <v>0</v>
      </c>
      <c r="J46" s="46">
        <f t="shared" si="13"/>
        <v>0</v>
      </c>
      <c r="K46" s="46">
        <f t="shared" si="13"/>
        <v>0</v>
      </c>
      <c r="L46" s="46">
        <f t="shared" si="13"/>
        <v>0</v>
      </c>
      <c r="M46" s="46">
        <f t="shared" si="3"/>
        <v>0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</row>
    <row r="47" spans="1:17" ht="25.5">
      <c r="A47" s="43"/>
      <c r="B47" s="43">
        <v>75818</v>
      </c>
      <c r="C47" s="306" t="s">
        <v>601</v>
      </c>
      <c r="D47" s="46">
        <f t="shared" si="11"/>
        <v>1340118</v>
      </c>
      <c r="E47" s="46">
        <f t="shared" si="5"/>
        <v>1340118</v>
      </c>
      <c r="F47" s="304"/>
      <c r="G47" s="46">
        <v>1340118</v>
      </c>
      <c r="H47" s="46"/>
      <c r="I47" s="46"/>
      <c r="J47" s="46"/>
      <c r="K47" s="46"/>
      <c r="L47" s="46"/>
      <c r="M47" s="46">
        <f t="shared" si="3"/>
        <v>0</v>
      </c>
      <c r="N47" s="46"/>
      <c r="O47" s="46"/>
      <c r="P47" s="46"/>
      <c r="Q47" s="46"/>
    </row>
    <row r="48" spans="1:17" ht="12.75">
      <c r="A48" s="43">
        <v>801</v>
      </c>
      <c r="B48" s="43"/>
      <c r="C48" s="84" t="s">
        <v>112</v>
      </c>
      <c r="D48" s="46">
        <f t="shared" si="11"/>
        <v>40732696</v>
      </c>
      <c r="E48" s="46">
        <f>SUM(F48:L48)</f>
        <v>36853796</v>
      </c>
      <c r="F48" s="304">
        <f aca="true" t="shared" si="14" ref="F48:Q48">SUM(F49:F58)</f>
        <v>29645222</v>
      </c>
      <c r="G48" s="46">
        <f>SUM(G49:G58)</f>
        <v>5993894</v>
      </c>
      <c r="H48" s="46">
        <f t="shared" si="14"/>
        <v>717400</v>
      </c>
      <c r="I48" s="46">
        <f t="shared" si="14"/>
        <v>490963</v>
      </c>
      <c r="J48" s="46">
        <f t="shared" si="14"/>
        <v>6317</v>
      </c>
      <c r="K48" s="46">
        <f t="shared" si="14"/>
        <v>0</v>
      </c>
      <c r="L48" s="46">
        <f t="shared" si="14"/>
        <v>0</v>
      </c>
      <c r="M48" s="46">
        <f t="shared" si="3"/>
        <v>3878900</v>
      </c>
      <c r="N48" s="46">
        <f t="shared" si="14"/>
        <v>3878900</v>
      </c>
      <c r="O48" s="46">
        <f t="shared" si="14"/>
        <v>0</v>
      </c>
      <c r="P48" s="46">
        <f t="shared" si="14"/>
        <v>0</v>
      </c>
      <c r="Q48" s="46">
        <f t="shared" si="14"/>
        <v>0</v>
      </c>
    </row>
    <row r="49" spans="1:17" ht="12.75">
      <c r="A49" s="43"/>
      <c r="B49" s="43">
        <v>80101</v>
      </c>
      <c r="C49" s="84" t="s">
        <v>413</v>
      </c>
      <c r="D49" s="46">
        <f t="shared" si="11"/>
        <v>18357374</v>
      </c>
      <c r="E49" s="46">
        <f>SUM(F49:L49)</f>
        <v>14629174</v>
      </c>
      <c r="F49" s="304">
        <v>12161150</v>
      </c>
      <c r="G49" s="46">
        <v>2227704</v>
      </c>
      <c r="H49" s="46"/>
      <c r="I49" s="46">
        <v>240320</v>
      </c>
      <c r="J49" s="46"/>
      <c r="K49" s="46"/>
      <c r="L49" s="46"/>
      <c r="M49" s="46">
        <f>SUM(N49,P49,Q49)</f>
        <v>3728200</v>
      </c>
      <c r="N49" s="46">
        <v>3728200</v>
      </c>
      <c r="O49" s="46"/>
      <c r="P49" s="46"/>
      <c r="Q49" s="46"/>
    </row>
    <row r="50" spans="1:17" ht="38.25">
      <c r="A50" s="43"/>
      <c r="B50" s="43">
        <v>80103</v>
      </c>
      <c r="C50" s="84" t="s">
        <v>414</v>
      </c>
      <c r="D50" s="46">
        <f t="shared" si="11"/>
        <v>354464</v>
      </c>
      <c r="E50" s="46">
        <f>SUM(F50:L50)</f>
        <v>354464</v>
      </c>
      <c r="F50" s="304">
        <v>306215</v>
      </c>
      <c r="G50" s="46">
        <v>34234</v>
      </c>
      <c r="H50" s="46"/>
      <c r="I50" s="46">
        <v>14015</v>
      </c>
      <c r="J50" s="46"/>
      <c r="K50" s="46"/>
      <c r="L50" s="46"/>
      <c r="M50" s="46">
        <f t="shared" si="3"/>
        <v>0</v>
      </c>
      <c r="N50" s="46"/>
      <c r="O50" s="46"/>
      <c r="P50" s="46"/>
      <c r="Q50" s="46"/>
    </row>
    <row r="51" spans="1:17" ht="12.75">
      <c r="A51" s="43"/>
      <c r="B51" s="43">
        <v>80104</v>
      </c>
      <c r="C51" s="84" t="s">
        <v>113</v>
      </c>
      <c r="D51" s="46">
        <f t="shared" si="11"/>
        <v>9911896</v>
      </c>
      <c r="E51" s="46">
        <f>SUM(F51:L51)</f>
        <v>9887896</v>
      </c>
      <c r="F51" s="304">
        <v>8054700</v>
      </c>
      <c r="G51" s="46">
        <v>1402926</v>
      </c>
      <c r="H51" s="46">
        <v>347120</v>
      </c>
      <c r="I51" s="46">
        <v>83150</v>
      </c>
      <c r="J51" s="46"/>
      <c r="K51" s="46"/>
      <c r="L51" s="46"/>
      <c r="M51" s="46">
        <f t="shared" si="3"/>
        <v>24000</v>
      </c>
      <c r="N51" s="46">
        <v>24000</v>
      </c>
      <c r="O51" s="46"/>
      <c r="P51" s="46"/>
      <c r="Q51" s="46"/>
    </row>
    <row r="52" spans="1:17" ht="12.75">
      <c r="A52" s="124"/>
      <c r="B52" s="305">
        <v>80110</v>
      </c>
      <c r="C52" s="306" t="s">
        <v>415</v>
      </c>
      <c r="D52" s="46">
        <f t="shared" si="11"/>
        <v>9457919</v>
      </c>
      <c r="E52" s="46">
        <f>SUM(F52:L52)</f>
        <v>9347719</v>
      </c>
      <c r="F52" s="304">
        <v>7332193</v>
      </c>
      <c r="G52" s="307">
        <v>1635751</v>
      </c>
      <c r="H52" s="307">
        <v>245280</v>
      </c>
      <c r="I52" s="307">
        <v>128178</v>
      </c>
      <c r="J52" s="307">
        <v>6317</v>
      </c>
      <c r="K52" s="308"/>
      <c r="L52" s="308"/>
      <c r="M52" s="46">
        <f t="shared" si="3"/>
        <v>110200</v>
      </c>
      <c r="N52" s="46">
        <v>110200</v>
      </c>
      <c r="O52" s="46"/>
      <c r="P52" s="46"/>
      <c r="Q52" s="46"/>
    </row>
    <row r="53" spans="1:17" ht="25.5">
      <c r="A53" s="43"/>
      <c r="B53" s="43">
        <v>80113</v>
      </c>
      <c r="C53" s="84" t="s">
        <v>416</v>
      </c>
      <c r="D53" s="46">
        <f t="shared" si="11"/>
        <v>213262</v>
      </c>
      <c r="E53" s="46">
        <f t="shared" si="5"/>
        <v>213262</v>
      </c>
      <c r="F53" s="304">
        <v>19842</v>
      </c>
      <c r="G53" s="46">
        <v>193420</v>
      </c>
      <c r="H53" s="46"/>
      <c r="I53" s="46"/>
      <c r="J53" s="46"/>
      <c r="K53" s="46"/>
      <c r="L53" s="46"/>
      <c r="M53" s="46">
        <f t="shared" si="3"/>
        <v>0</v>
      </c>
      <c r="N53" s="46"/>
      <c r="O53" s="46"/>
      <c r="P53" s="46"/>
      <c r="Q53" s="46"/>
    </row>
    <row r="54" spans="1:17" ht="38.25">
      <c r="A54" s="43"/>
      <c r="B54" s="43">
        <v>80114</v>
      </c>
      <c r="C54" s="84" t="s">
        <v>417</v>
      </c>
      <c r="D54" s="46">
        <f t="shared" si="11"/>
        <v>880181</v>
      </c>
      <c r="E54" s="46">
        <f t="shared" si="5"/>
        <v>880181</v>
      </c>
      <c r="F54" s="304">
        <v>715077</v>
      </c>
      <c r="G54" s="46">
        <v>163184</v>
      </c>
      <c r="H54" s="46"/>
      <c r="I54" s="46">
        <v>1920</v>
      </c>
      <c r="J54" s="46"/>
      <c r="K54" s="46"/>
      <c r="L54" s="46"/>
      <c r="M54" s="46">
        <f t="shared" si="3"/>
        <v>0</v>
      </c>
      <c r="N54" s="46"/>
      <c r="O54" s="46"/>
      <c r="P54" s="46"/>
      <c r="Q54" s="46"/>
    </row>
    <row r="55" spans="1:17" ht="12.75">
      <c r="A55" s="43"/>
      <c r="B55" s="43">
        <v>80123</v>
      </c>
      <c r="C55" s="84" t="s">
        <v>192</v>
      </c>
      <c r="D55" s="46">
        <f t="shared" si="11"/>
        <v>100000</v>
      </c>
      <c r="E55" s="46">
        <f t="shared" si="5"/>
        <v>100000</v>
      </c>
      <c r="F55" s="304"/>
      <c r="G55" s="46"/>
      <c r="H55" s="46">
        <v>100000</v>
      </c>
      <c r="I55" s="46"/>
      <c r="J55" s="46"/>
      <c r="K55" s="46"/>
      <c r="L55" s="46"/>
      <c r="M55" s="46">
        <f t="shared" si="3"/>
        <v>0</v>
      </c>
      <c r="N55" s="46"/>
      <c r="O55" s="46"/>
      <c r="P55" s="46"/>
      <c r="Q55" s="46"/>
    </row>
    <row r="56" spans="1:17" ht="38.25">
      <c r="A56" s="43"/>
      <c r="B56" s="43">
        <v>80146</v>
      </c>
      <c r="C56" s="306" t="s">
        <v>588</v>
      </c>
      <c r="D56" s="46">
        <f t="shared" si="11"/>
        <v>179176</v>
      </c>
      <c r="E56" s="46">
        <f t="shared" si="5"/>
        <v>179176</v>
      </c>
      <c r="F56" s="304">
        <v>33606</v>
      </c>
      <c r="G56" s="46">
        <v>145570</v>
      </c>
      <c r="H56" s="46"/>
      <c r="I56" s="46"/>
      <c r="J56" s="46"/>
      <c r="K56" s="46"/>
      <c r="L56" s="46"/>
      <c r="M56" s="46">
        <f t="shared" si="3"/>
        <v>0</v>
      </c>
      <c r="N56" s="46"/>
      <c r="O56" s="46"/>
      <c r="P56" s="46"/>
      <c r="Q56" s="46"/>
    </row>
    <row r="57" spans="1:17" ht="12.75">
      <c r="A57" s="43"/>
      <c r="B57" s="43">
        <v>80148</v>
      </c>
      <c r="C57" s="84" t="s">
        <v>418</v>
      </c>
      <c r="D57" s="46">
        <f t="shared" si="11"/>
        <v>1179920</v>
      </c>
      <c r="E57" s="46">
        <f t="shared" si="5"/>
        <v>1163420</v>
      </c>
      <c r="F57" s="304">
        <v>1009877</v>
      </c>
      <c r="G57" s="46">
        <v>146963</v>
      </c>
      <c r="H57" s="46"/>
      <c r="I57" s="46">
        <v>6580</v>
      </c>
      <c r="J57" s="46"/>
      <c r="K57" s="46"/>
      <c r="L57" s="46"/>
      <c r="M57" s="46">
        <f t="shared" si="3"/>
        <v>16500</v>
      </c>
      <c r="N57" s="46">
        <v>16500</v>
      </c>
      <c r="O57" s="46"/>
      <c r="P57" s="46"/>
      <c r="Q57" s="46"/>
    </row>
    <row r="58" spans="1:17" ht="12.75">
      <c r="A58" s="43"/>
      <c r="B58" s="43">
        <v>80195</v>
      </c>
      <c r="C58" s="84" t="s">
        <v>406</v>
      </c>
      <c r="D58" s="46">
        <f t="shared" si="11"/>
        <v>98504</v>
      </c>
      <c r="E58" s="46">
        <f t="shared" si="5"/>
        <v>98504</v>
      </c>
      <c r="F58" s="304">
        <v>12562</v>
      </c>
      <c r="G58" s="46">
        <v>44142</v>
      </c>
      <c r="H58" s="46">
        <v>25000</v>
      </c>
      <c r="I58" s="46">
        <v>16800</v>
      </c>
      <c r="J58" s="46"/>
      <c r="K58" s="46"/>
      <c r="L58" s="46"/>
      <c r="M58" s="46">
        <f t="shared" si="3"/>
        <v>0</v>
      </c>
      <c r="N58" s="46"/>
      <c r="O58" s="46"/>
      <c r="P58" s="46"/>
      <c r="Q58" s="46"/>
    </row>
    <row r="59" spans="1:17" ht="12.75">
      <c r="A59" s="43">
        <v>851</v>
      </c>
      <c r="B59" s="43"/>
      <c r="C59" s="84" t="s">
        <v>114</v>
      </c>
      <c r="D59" s="46">
        <f t="shared" si="11"/>
        <v>706092</v>
      </c>
      <c r="E59" s="46">
        <f t="shared" si="5"/>
        <v>706092</v>
      </c>
      <c r="F59" s="46">
        <f aca="true" t="shared" si="15" ref="F59:Q59">SUM(F60:F62)</f>
        <v>433130</v>
      </c>
      <c r="G59" s="46">
        <f t="shared" si="15"/>
        <v>222562</v>
      </c>
      <c r="H59" s="46">
        <f t="shared" si="15"/>
        <v>50000</v>
      </c>
      <c r="I59" s="46">
        <f t="shared" si="15"/>
        <v>400</v>
      </c>
      <c r="J59" s="46">
        <f t="shared" si="15"/>
        <v>0</v>
      </c>
      <c r="K59" s="46">
        <f t="shared" si="15"/>
        <v>0</v>
      </c>
      <c r="L59" s="46">
        <f t="shared" si="15"/>
        <v>0</v>
      </c>
      <c r="M59" s="46">
        <f t="shared" si="3"/>
        <v>0</v>
      </c>
      <c r="N59" s="46">
        <f t="shared" si="15"/>
        <v>0</v>
      </c>
      <c r="O59" s="46">
        <f t="shared" si="15"/>
        <v>0</v>
      </c>
      <c r="P59" s="46">
        <f t="shared" si="15"/>
        <v>0</v>
      </c>
      <c r="Q59" s="46">
        <f t="shared" si="15"/>
        <v>0</v>
      </c>
    </row>
    <row r="60" spans="1:17" ht="12.75">
      <c r="A60" s="43"/>
      <c r="B60" s="43">
        <v>85153</v>
      </c>
      <c r="C60" s="84" t="s">
        <v>419</v>
      </c>
      <c r="D60" s="46">
        <f t="shared" si="11"/>
        <v>60000</v>
      </c>
      <c r="E60" s="46">
        <f t="shared" si="5"/>
        <v>60000</v>
      </c>
      <c r="F60" s="46">
        <v>22620</v>
      </c>
      <c r="G60" s="46">
        <v>12380</v>
      </c>
      <c r="H60" s="46">
        <v>25000</v>
      </c>
      <c r="I60" s="46"/>
      <c r="J60" s="46"/>
      <c r="K60" s="46"/>
      <c r="L60" s="46"/>
      <c r="M60" s="46">
        <f t="shared" si="3"/>
        <v>0</v>
      </c>
      <c r="N60" s="46"/>
      <c r="O60" s="46"/>
      <c r="P60" s="46"/>
      <c r="Q60" s="46"/>
    </row>
    <row r="61" spans="1:17" ht="25.5">
      <c r="A61" s="43"/>
      <c r="B61" s="43">
        <v>85154</v>
      </c>
      <c r="C61" s="84" t="s">
        <v>119</v>
      </c>
      <c r="D61" s="46">
        <f t="shared" si="11"/>
        <v>643500</v>
      </c>
      <c r="E61" s="46">
        <f t="shared" si="5"/>
        <v>643500</v>
      </c>
      <c r="F61" s="46">
        <v>408942</v>
      </c>
      <c r="G61" s="46">
        <v>209158</v>
      </c>
      <c r="H61" s="46">
        <v>25000</v>
      </c>
      <c r="I61" s="46">
        <v>400</v>
      </c>
      <c r="J61" s="46"/>
      <c r="K61" s="46"/>
      <c r="L61" s="46"/>
      <c r="M61" s="46">
        <f t="shared" si="3"/>
        <v>0</v>
      </c>
      <c r="N61" s="46"/>
      <c r="O61" s="46"/>
      <c r="P61" s="46"/>
      <c r="Q61" s="46"/>
    </row>
    <row r="62" spans="1:17" ht="12.75">
      <c r="A62" s="43"/>
      <c r="B62" s="43">
        <v>85195</v>
      </c>
      <c r="C62" s="84" t="s">
        <v>76</v>
      </c>
      <c r="D62" s="46">
        <f t="shared" si="11"/>
        <v>2592</v>
      </c>
      <c r="E62" s="46">
        <f t="shared" si="5"/>
        <v>2592</v>
      </c>
      <c r="F62" s="46">
        <v>1568</v>
      </c>
      <c r="G62" s="46">
        <v>1024</v>
      </c>
      <c r="H62" s="46"/>
      <c r="I62" s="46"/>
      <c r="J62" s="46"/>
      <c r="K62" s="46"/>
      <c r="L62" s="46"/>
      <c r="M62" s="46">
        <f t="shared" si="3"/>
        <v>0</v>
      </c>
      <c r="N62" s="46"/>
      <c r="O62" s="46"/>
      <c r="P62" s="46"/>
      <c r="Q62" s="46"/>
    </row>
    <row r="63" spans="1:17" ht="12.75">
      <c r="A63" s="43">
        <v>852</v>
      </c>
      <c r="B63" s="43"/>
      <c r="C63" s="84" t="s">
        <v>420</v>
      </c>
      <c r="D63" s="46">
        <f t="shared" si="11"/>
        <v>20535450</v>
      </c>
      <c r="E63" s="46">
        <f t="shared" si="5"/>
        <v>15375450</v>
      </c>
      <c r="F63" s="46">
        <f aca="true" t="shared" si="16" ref="F63:Q63">SUM(F64:F73)</f>
        <v>3304172</v>
      </c>
      <c r="G63" s="46">
        <f>SUM(G64:G73)</f>
        <v>1741965</v>
      </c>
      <c r="H63" s="46">
        <f t="shared" si="16"/>
        <v>109200</v>
      </c>
      <c r="I63" s="46">
        <f t="shared" si="16"/>
        <v>9939747</v>
      </c>
      <c r="J63" s="46">
        <f t="shared" si="16"/>
        <v>280366</v>
      </c>
      <c r="K63" s="46">
        <f t="shared" si="16"/>
        <v>0</v>
      </c>
      <c r="L63" s="46">
        <f t="shared" si="16"/>
        <v>0</v>
      </c>
      <c r="M63" s="46">
        <f t="shared" si="3"/>
        <v>5160000</v>
      </c>
      <c r="N63" s="46">
        <f t="shared" si="16"/>
        <v>5160000</v>
      </c>
      <c r="O63" s="46">
        <f t="shared" si="16"/>
        <v>0</v>
      </c>
      <c r="P63" s="46">
        <f t="shared" si="16"/>
        <v>0</v>
      </c>
      <c r="Q63" s="46">
        <f t="shared" si="16"/>
        <v>0</v>
      </c>
    </row>
    <row r="64" spans="1:17" ht="25.5">
      <c r="A64" s="43"/>
      <c r="B64" s="43">
        <v>85202</v>
      </c>
      <c r="C64" s="84" t="s">
        <v>421</v>
      </c>
      <c r="D64" s="46">
        <f t="shared" si="11"/>
        <v>6418189</v>
      </c>
      <c r="E64" s="46">
        <f t="shared" si="5"/>
        <v>1258189</v>
      </c>
      <c r="F64" s="46">
        <v>451593</v>
      </c>
      <c r="G64" s="46">
        <v>803996</v>
      </c>
      <c r="H64" s="46"/>
      <c r="I64" s="46">
        <v>2600</v>
      </c>
      <c r="J64" s="46"/>
      <c r="K64" s="46"/>
      <c r="L64" s="46"/>
      <c r="M64" s="46">
        <f t="shared" si="3"/>
        <v>5160000</v>
      </c>
      <c r="N64" s="46">
        <v>5160000</v>
      </c>
      <c r="O64" s="46"/>
      <c r="P64" s="46"/>
      <c r="Q64" s="46"/>
    </row>
    <row r="65" spans="1:17" ht="12.75">
      <c r="A65" s="43"/>
      <c r="B65" s="43">
        <v>85203</v>
      </c>
      <c r="C65" s="84" t="s">
        <v>422</v>
      </c>
      <c r="D65" s="46">
        <f t="shared" si="11"/>
        <v>955384</v>
      </c>
      <c r="E65" s="46">
        <f t="shared" si="5"/>
        <v>955384</v>
      </c>
      <c r="F65" s="46">
        <v>691235</v>
      </c>
      <c r="G65" s="46">
        <v>260159</v>
      </c>
      <c r="H65" s="46"/>
      <c r="I65" s="46">
        <v>3990</v>
      </c>
      <c r="J65" s="46"/>
      <c r="K65" s="46"/>
      <c r="L65" s="46"/>
      <c r="M65" s="46">
        <f t="shared" si="3"/>
        <v>0</v>
      </c>
      <c r="N65" s="46"/>
      <c r="O65" s="46"/>
      <c r="P65" s="46"/>
      <c r="Q65" s="46"/>
    </row>
    <row r="66" spans="1:17" ht="102" customHeight="1">
      <c r="A66" s="43"/>
      <c r="B66" s="43">
        <v>85212</v>
      </c>
      <c r="C66" s="306" t="s">
        <v>584</v>
      </c>
      <c r="D66" s="46">
        <f t="shared" si="11"/>
        <v>7804374</v>
      </c>
      <c r="E66" s="46">
        <f t="shared" si="5"/>
        <v>7804374</v>
      </c>
      <c r="F66" s="46">
        <v>243449</v>
      </c>
      <c r="G66" s="46">
        <v>69629</v>
      </c>
      <c r="H66" s="307">
        <v>15000</v>
      </c>
      <c r="I66" s="46">
        <v>7476296</v>
      </c>
      <c r="J66" s="46"/>
      <c r="K66" s="46"/>
      <c r="L66" s="46"/>
      <c r="M66" s="46">
        <f t="shared" si="3"/>
        <v>0</v>
      </c>
      <c r="N66" s="46"/>
      <c r="O66" s="46"/>
      <c r="P66" s="46"/>
      <c r="Q66" s="46"/>
    </row>
    <row r="67" spans="1:17" ht="140.25">
      <c r="A67" s="43"/>
      <c r="B67" s="43">
        <v>85213</v>
      </c>
      <c r="C67" s="306" t="s">
        <v>585</v>
      </c>
      <c r="D67" s="46">
        <f t="shared" si="11"/>
        <v>38500</v>
      </c>
      <c r="E67" s="46">
        <f t="shared" si="5"/>
        <v>38500</v>
      </c>
      <c r="F67" s="46"/>
      <c r="G67" s="46">
        <v>37500</v>
      </c>
      <c r="H67" s="307">
        <v>1000</v>
      </c>
      <c r="I67" s="46"/>
      <c r="J67" s="46"/>
      <c r="K67" s="46"/>
      <c r="L67" s="46"/>
      <c r="M67" s="46">
        <f t="shared" si="3"/>
        <v>0</v>
      </c>
      <c r="N67" s="46"/>
      <c r="O67" s="46"/>
      <c r="P67" s="46"/>
      <c r="Q67" s="46"/>
    </row>
    <row r="68" spans="1:17" ht="51">
      <c r="A68" s="43"/>
      <c r="B68" s="43">
        <v>85214</v>
      </c>
      <c r="C68" s="84" t="s">
        <v>72</v>
      </c>
      <c r="D68" s="46">
        <f t="shared" si="11"/>
        <v>980424</v>
      </c>
      <c r="E68" s="46">
        <f t="shared" si="5"/>
        <v>980424</v>
      </c>
      <c r="F68" s="46"/>
      <c r="G68" s="46">
        <v>9000</v>
      </c>
      <c r="H68" s="307">
        <v>10000</v>
      </c>
      <c r="I68" s="46">
        <v>961424</v>
      </c>
      <c r="J68" s="46"/>
      <c r="K68" s="46"/>
      <c r="L68" s="46"/>
      <c r="M68" s="46">
        <f t="shared" si="3"/>
        <v>0</v>
      </c>
      <c r="N68" s="46"/>
      <c r="O68" s="46"/>
      <c r="P68" s="46"/>
      <c r="Q68" s="46"/>
    </row>
    <row r="69" spans="1:17" ht="12.75">
      <c r="A69" s="43"/>
      <c r="B69" s="43">
        <v>85215</v>
      </c>
      <c r="C69" s="84" t="s">
        <v>423</v>
      </c>
      <c r="D69" s="46">
        <f t="shared" si="11"/>
        <v>1070000</v>
      </c>
      <c r="E69" s="46">
        <f t="shared" si="5"/>
        <v>1070000</v>
      </c>
      <c r="F69" s="46"/>
      <c r="G69" s="46"/>
      <c r="H69" s="46"/>
      <c r="I69" s="46">
        <v>1070000</v>
      </c>
      <c r="J69" s="46"/>
      <c r="K69" s="46"/>
      <c r="L69" s="46"/>
      <c r="M69" s="46">
        <f t="shared" si="3"/>
        <v>0</v>
      </c>
      <c r="N69" s="46"/>
      <c r="O69" s="46"/>
      <c r="P69" s="46"/>
      <c r="Q69" s="46"/>
    </row>
    <row r="70" spans="1:17" ht="12.75">
      <c r="A70" s="43"/>
      <c r="B70" s="43">
        <v>85216</v>
      </c>
      <c r="C70" s="84" t="s">
        <v>267</v>
      </c>
      <c r="D70" s="46">
        <f t="shared" si="11"/>
        <v>350100</v>
      </c>
      <c r="E70" s="46">
        <f t="shared" si="5"/>
        <v>350100</v>
      </c>
      <c r="F70" s="46"/>
      <c r="G70" s="46"/>
      <c r="H70" s="46"/>
      <c r="I70" s="46">
        <v>350100</v>
      </c>
      <c r="J70" s="46"/>
      <c r="K70" s="46"/>
      <c r="L70" s="46"/>
      <c r="M70" s="46">
        <f t="shared" si="3"/>
        <v>0</v>
      </c>
      <c r="N70" s="46"/>
      <c r="O70" s="46"/>
      <c r="P70" s="46"/>
      <c r="Q70" s="46"/>
    </row>
    <row r="71" spans="1:17" ht="25.5">
      <c r="A71" s="43"/>
      <c r="B71" s="43">
        <v>85219</v>
      </c>
      <c r="C71" s="84" t="s">
        <v>424</v>
      </c>
      <c r="D71" s="46">
        <f t="shared" si="11"/>
        <v>2141003</v>
      </c>
      <c r="E71" s="46">
        <f t="shared" si="5"/>
        <v>2141003</v>
      </c>
      <c r="F71" s="46">
        <v>1817602</v>
      </c>
      <c r="G71" s="46">
        <v>312401</v>
      </c>
      <c r="H71" s="46"/>
      <c r="I71" s="46">
        <v>11000</v>
      </c>
      <c r="J71" s="46"/>
      <c r="K71" s="46"/>
      <c r="L71" s="46"/>
      <c r="M71" s="46">
        <f t="shared" si="3"/>
        <v>0</v>
      </c>
      <c r="N71" s="46"/>
      <c r="O71" s="46"/>
      <c r="P71" s="46"/>
      <c r="Q71" s="46"/>
    </row>
    <row r="72" spans="1:17" ht="38.25">
      <c r="A72" s="43"/>
      <c r="B72" s="43">
        <v>85228</v>
      </c>
      <c r="C72" s="306" t="s">
        <v>586</v>
      </c>
      <c r="D72" s="46">
        <f t="shared" si="11"/>
        <v>307060</v>
      </c>
      <c r="E72" s="46">
        <f t="shared" si="5"/>
        <v>307060</v>
      </c>
      <c r="F72" s="46">
        <v>63440</v>
      </c>
      <c r="G72" s="46">
        <v>243420</v>
      </c>
      <c r="H72" s="46"/>
      <c r="I72" s="46">
        <v>200</v>
      </c>
      <c r="J72" s="46"/>
      <c r="K72" s="46"/>
      <c r="L72" s="46"/>
      <c r="M72" s="46">
        <f t="shared" si="3"/>
        <v>0</v>
      </c>
      <c r="N72" s="46"/>
      <c r="O72" s="46"/>
      <c r="P72" s="46"/>
      <c r="Q72" s="46"/>
    </row>
    <row r="73" spans="1:17" ht="12.75">
      <c r="A73" s="124"/>
      <c r="B73" s="305">
        <v>85295</v>
      </c>
      <c r="C73" s="306" t="s">
        <v>406</v>
      </c>
      <c r="D73" s="46">
        <f t="shared" si="11"/>
        <v>470416</v>
      </c>
      <c r="E73" s="46">
        <f t="shared" si="5"/>
        <v>470416</v>
      </c>
      <c r="F73" s="307">
        <v>36853</v>
      </c>
      <c r="G73" s="307">
        <v>5860</v>
      </c>
      <c r="H73" s="307">
        <v>83200</v>
      </c>
      <c r="I73" s="307">
        <v>64137</v>
      </c>
      <c r="J73" s="307">
        <v>280366</v>
      </c>
      <c r="K73" s="308"/>
      <c r="L73" s="308"/>
      <c r="M73" s="46">
        <f t="shared" si="3"/>
        <v>0</v>
      </c>
      <c r="N73" s="46"/>
      <c r="O73" s="46"/>
      <c r="P73" s="46"/>
      <c r="Q73" s="46"/>
    </row>
    <row r="74" spans="1:17" ht="25.5">
      <c r="A74" s="43">
        <v>854</v>
      </c>
      <c r="B74" s="43"/>
      <c r="C74" s="84" t="s">
        <v>224</v>
      </c>
      <c r="D74" s="46">
        <f t="shared" si="11"/>
        <v>1395652</v>
      </c>
      <c r="E74" s="46">
        <f t="shared" si="5"/>
        <v>1395652</v>
      </c>
      <c r="F74" s="46">
        <f aca="true" t="shared" si="17" ref="F74:Q74">SUM(F75:F79,O74)</f>
        <v>825521</v>
      </c>
      <c r="G74" s="46">
        <f>SUM(G75:G79,P74)</f>
        <v>146600</v>
      </c>
      <c r="H74" s="46">
        <f t="shared" si="17"/>
        <v>177700</v>
      </c>
      <c r="I74" s="46">
        <f t="shared" si="17"/>
        <v>245831</v>
      </c>
      <c r="J74" s="46">
        <f t="shared" si="17"/>
        <v>0</v>
      </c>
      <c r="K74" s="46">
        <f t="shared" si="17"/>
        <v>0</v>
      </c>
      <c r="L74" s="46">
        <f t="shared" si="17"/>
        <v>0</v>
      </c>
      <c r="M74" s="46">
        <f t="shared" si="3"/>
        <v>0</v>
      </c>
      <c r="N74" s="46">
        <f t="shared" si="17"/>
        <v>0</v>
      </c>
      <c r="O74" s="46">
        <f t="shared" si="17"/>
        <v>0</v>
      </c>
      <c r="P74" s="46">
        <f t="shared" si="17"/>
        <v>0</v>
      </c>
      <c r="Q74" s="46">
        <f t="shared" si="17"/>
        <v>0</v>
      </c>
    </row>
    <row r="75" spans="1:17" ht="12.75">
      <c r="A75" s="43"/>
      <c r="B75" s="43">
        <v>85401</v>
      </c>
      <c r="C75" s="84" t="s">
        <v>425</v>
      </c>
      <c r="D75" s="46">
        <f t="shared" si="11"/>
        <v>927846</v>
      </c>
      <c r="E75" s="46">
        <f t="shared" si="5"/>
        <v>927846</v>
      </c>
      <c r="F75" s="46">
        <v>815138</v>
      </c>
      <c r="G75" s="46">
        <v>99102</v>
      </c>
      <c r="H75" s="46"/>
      <c r="I75" s="46">
        <v>13606</v>
      </c>
      <c r="J75" s="46"/>
      <c r="K75" s="46"/>
      <c r="L75" s="46"/>
      <c r="M75" s="46">
        <f t="shared" si="3"/>
        <v>0</v>
      </c>
      <c r="N75" s="46"/>
      <c r="O75" s="46"/>
      <c r="P75" s="46"/>
      <c r="Q75" s="46"/>
    </row>
    <row r="76" spans="1:17" ht="63.75">
      <c r="A76" s="43"/>
      <c r="B76" s="43">
        <v>85412</v>
      </c>
      <c r="C76" s="84" t="s">
        <v>426</v>
      </c>
      <c r="D76" s="46">
        <f aca="true" t="shared" si="18" ref="D76:D95">SUM(E76,M76)</f>
        <v>147601</v>
      </c>
      <c r="E76" s="46">
        <f aca="true" t="shared" si="19" ref="E76:E95">SUM(F76:L76)</f>
        <v>147601</v>
      </c>
      <c r="F76" s="46">
        <v>10383</v>
      </c>
      <c r="G76" s="46">
        <v>41018</v>
      </c>
      <c r="H76" s="46">
        <v>96200</v>
      </c>
      <c r="I76" s="46"/>
      <c r="J76" s="46"/>
      <c r="K76" s="46"/>
      <c r="L76" s="46"/>
      <c r="M76" s="46">
        <f aca="true" t="shared" si="20" ref="M76:M96">SUM(N76,P76,Q76)</f>
        <v>0</v>
      </c>
      <c r="N76" s="46"/>
      <c r="O76" s="46"/>
      <c r="P76" s="46"/>
      <c r="Q76" s="46"/>
    </row>
    <row r="77" spans="1:17" ht="25.5">
      <c r="A77" s="43"/>
      <c r="B77" s="43">
        <v>85415</v>
      </c>
      <c r="C77" s="84" t="s">
        <v>427</v>
      </c>
      <c r="D77" s="46">
        <f t="shared" si="18"/>
        <v>232225</v>
      </c>
      <c r="E77" s="46">
        <f t="shared" si="19"/>
        <v>232225</v>
      </c>
      <c r="F77" s="46"/>
      <c r="G77" s="46"/>
      <c r="H77" s="46"/>
      <c r="I77" s="46">
        <v>232225</v>
      </c>
      <c r="J77" s="46"/>
      <c r="K77" s="46"/>
      <c r="L77" s="46"/>
      <c r="M77" s="46">
        <f t="shared" si="20"/>
        <v>0</v>
      </c>
      <c r="N77" s="46"/>
      <c r="O77" s="46"/>
      <c r="P77" s="46"/>
      <c r="Q77" s="46"/>
    </row>
    <row r="78" spans="1:17" ht="38.25">
      <c r="A78" s="43"/>
      <c r="B78" s="43">
        <v>85418</v>
      </c>
      <c r="C78" s="306" t="s">
        <v>587</v>
      </c>
      <c r="D78" s="46">
        <f t="shared" si="18"/>
        <v>81500</v>
      </c>
      <c r="E78" s="46">
        <f t="shared" si="19"/>
        <v>81500</v>
      </c>
      <c r="F78" s="46"/>
      <c r="G78" s="46"/>
      <c r="H78" s="46">
        <v>81500</v>
      </c>
      <c r="I78" s="46"/>
      <c r="J78" s="46"/>
      <c r="K78" s="46"/>
      <c r="L78" s="46"/>
      <c r="M78" s="46">
        <f t="shared" si="20"/>
        <v>0</v>
      </c>
      <c r="N78" s="46"/>
      <c r="O78" s="46"/>
      <c r="P78" s="46"/>
      <c r="Q78" s="46"/>
    </row>
    <row r="79" spans="1:17" ht="38.25">
      <c r="A79" s="43"/>
      <c r="B79" s="43">
        <v>85446</v>
      </c>
      <c r="C79" s="306" t="s">
        <v>588</v>
      </c>
      <c r="D79" s="46">
        <f t="shared" si="18"/>
        <v>6480</v>
      </c>
      <c r="E79" s="46">
        <f t="shared" si="19"/>
        <v>6480</v>
      </c>
      <c r="F79" s="46"/>
      <c r="G79" s="46">
        <v>6480</v>
      </c>
      <c r="H79" s="46"/>
      <c r="I79" s="46"/>
      <c r="J79" s="46"/>
      <c r="K79" s="46"/>
      <c r="L79" s="46"/>
      <c r="M79" s="46">
        <f t="shared" si="20"/>
        <v>0</v>
      </c>
      <c r="N79" s="46"/>
      <c r="O79" s="46"/>
      <c r="P79" s="46"/>
      <c r="Q79" s="46"/>
    </row>
    <row r="80" spans="1:17" ht="38.25">
      <c r="A80" s="43">
        <v>900</v>
      </c>
      <c r="B80" s="43"/>
      <c r="C80" s="84" t="s">
        <v>428</v>
      </c>
      <c r="D80" s="46">
        <f t="shared" si="18"/>
        <v>9951304</v>
      </c>
      <c r="E80" s="46">
        <f t="shared" si="19"/>
        <v>4462072</v>
      </c>
      <c r="F80" s="46">
        <f aca="true" t="shared" si="21" ref="F80:Q80">SUM(F81:F86)</f>
        <v>20496</v>
      </c>
      <c r="G80" s="46">
        <f>SUM(G81:G86)</f>
        <v>4441576</v>
      </c>
      <c r="H80" s="46">
        <f t="shared" si="21"/>
        <v>0</v>
      </c>
      <c r="I80" s="46">
        <f t="shared" si="21"/>
        <v>0</v>
      </c>
      <c r="J80" s="46">
        <f t="shared" si="21"/>
        <v>0</v>
      </c>
      <c r="K80" s="46">
        <f t="shared" si="21"/>
        <v>0</v>
      </c>
      <c r="L80" s="46">
        <f t="shared" si="21"/>
        <v>0</v>
      </c>
      <c r="M80" s="46">
        <f t="shared" si="20"/>
        <v>5489232</v>
      </c>
      <c r="N80" s="46">
        <f t="shared" si="21"/>
        <v>2465232</v>
      </c>
      <c r="O80" s="46">
        <f t="shared" si="21"/>
        <v>1808884</v>
      </c>
      <c r="P80" s="46">
        <f t="shared" si="21"/>
        <v>3024000</v>
      </c>
      <c r="Q80" s="46">
        <f t="shared" si="21"/>
        <v>0</v>
      </c>
    </row>
    <row r="81" spans="1:17" ht="25.5">
      <c r="A81" s="43"/>
      <c r="B81" s="43">
        <v>90001</v>
      </c>
      <c r="C81" s="306" t="s">
        <v>589</v>
      </c>
      <c r="D81" s="46">
        <f t="shared" si="18"/>
        <v>3179000</v>
      </c>
      <c r="E81" s="46">
        <f t="shared" si="19"/>
        <v>5000</v>
      </c>
      <c r="F81" s="46"/>
      <c r="G81" s="46">
        <v>5000</v>
      </c>
      <c r="H81" s="46"/>
      <c r="I81" s="46"/>
      <c r="J81" s="46"/>
      <c r="K81" s="46"/>
      <c r="L81" s="46"/>
      <c r="M81" s="46">
        <f t="shared" si="20"/>
        <v>3174000</v>
      </c>
      <c r="N81" s="46">
        <v>150000</v>
      </c>
      <c r="O81" s="46"/>
      <c r="P81" s="46">
        <v>3024000</v>
      </c>
      <c r="Q81" s="46"/>
    </row>
    <row r="82" spans="1:17" ht="12.75">
      <c r="A82" s="43"/>
      <c r="B82" s="43">
        <v>90002</v>
      </c>
      <c r="C82" s="84" t="s">
        <v>163</v>
      </c>
      <c r="D82" s="46">
        <f>SUM(E82,M82)</f>
        <v>1594459</v>
      </c>
      <c r="E82" s="46">
        <f t="shared" si="19"/>
        <v>65961</v>
      </c>
      <c r="F82" s="46">
        <v>20496</v>
      </c>
      <c r="G82" s="46">
        <v>45465</v>
      </c>
      <c r="H82" s="46"/>
      <c r="I82" s="46"/>
      <c r="J82" s="46"/>
      <c r="K82" s="46"/>
      <c r="L82" s="46"/>
      <c r="M82" s="46">
        <f t="shared" si="20"/>
        <v>1528498</v>
      </c>
      <c r="N82" s="46">
        <v>1528498</v>
      </c>
      <c r="O82" s="46">
        <v>1299222</v>
      </c>
      <c r="P82" s="46"/>
      <c r="Q82" s="46"/>
    </row>
    <row r="83" spans="1:17" ht="25.5">
      <c r="A83" s="43"/>
      <c r="B83" s="43">
        <v>90003</v>
      </c>
      <c r="C83" s="306" t="s">
        <v>590</v>
      </c>
      <c r="D83" s="46">
        <f t="shared" si="18"/>
        <v>2069850</v>
      </c>
      <c r="E83" s="46">
        <f t="shared" si="19"/>
        <v>2069850</v>
      </c>
      <c r="F83" s="46"/>
      <c r="G83" s="46">
        <v>2069850</v>
      </c>
      <c r="H83" s="46"/>
      <c r="I83" s="46"/>
      <c r="J83" s="46"/>
      <c r="K83" s="46"/>
      <c r="L83" s="46"/>
      <c r="M83" s="46">
        <f t="shared" si="20"/>
        <v>0</v>
      </c>
      <c r="N83" s="46"/>
      <c r="O83" s="46"/>
      <c r="P83" s="46"/>
      <c r="Q83" s="46"/>
    </row>
    <row r="84" spans="1:17" ht="25.5">
      <c r="A84" s="43"/>
      <c r="B84" s="43">
        <v>90004</v>
      </c>
      <c r="C84" s="398" t="s">
        <v>591</v>
      </c>
      <c r="D84" s="46">
        <f t="shared" si="18"/>
        <v>1171134</v>
      </c>
      <c r="E84" s="46">
        <f t="shared" si="19"/>
        <v>562000</v>
      </c>
      <c r="F84" s="46"/>
      <c r="G84" s="46">
        <v>562000</v>
      </c>
      <c r="H84" s="46"/>
      <c r="I84" s="46"/>
      <c r="J84" s="46"/>
      <c r="K84" s="46"/>
      <c r="L84" s="46"/>
      <c r="M84" s="46">
        <f t="shared" si="20"/>
        <v>609134</v>
      </c>
      <c r="N84" s="46">
        <v>609134</v>
      </c>
      <c r="O84" s="46">
        <v>509662</v>
      </c>
      <c r="P84" s="46"/>
      <c r="Q84" s="46"/>
    </row>
    <row r="85" spans="1:17" ht="25.5">
      <c r="A85" s="43"/>
      <c r="B85" s="43">
        <v>90015</v>
      </c>
      <c r="C85" s="84" t="s">
        <v>429</v>
      </c>
      <c r="D85" s="46">
        <f t="shared" si="18"/>
        <v>1623011</v>
      </c>
      <c r="E85" s="46">
        <f t="shared" si="19"/>
        <v>1465411</v>
      </c>
      <c r="F85" s="46"/>
      <c r="G85" s="46">
        <v>1465411</v>
      </c>
      <c r="H85" s="46"/>
      <c r="I85" s="46"/>
      <c r="J85" s="46"/>
      <c r="K85" s="46"/>
      <c r="L85" s="46"/>
      <c r="M85" s="46">
        <f t="shared" si="20"/>
        <v>157600</v>
      </c>
      <c r="N85" s="46">
        <v>157600</v>
      </c>
      <c r="O85" s="46"/>
      <c r="P85" s="46"/>
      <c r="Q85" s="46"/>
    </row>
    <row r="86" spans="1:17" ht="12.75">
      <c r="A86" s="43"/>
      <c r="B86" s="43">
        <v>90095</v>
      </c>
      <c r="C86" s="84" t="s">
        <v>406</v>
      </c>
      <c r="D86" s="46">
        <f>SUM(E86,M86)</f>
        <v>313850</v>
      </c>
      <c r="E86" s="46">
        <f>SUM(F86:L86)</f>
        <v>293850</v>
      </c>
      <c r="F86" s="46"/>
      <c r="G86" s="46">
        <v>293850</v>
      </c>
      <c r="H86" s="46"/>
      <c r="I86" s="46"/>
      <c r="J86" s="46"/>
      <c r="K86" s="46"/>
      <c r="L86" s="46"/>
      <c r="M86" s="46">
        <f t="shared" si="20"/>
        <v>20000</v>
      </c>
      <c r="N86" s="46">
        <v>20000</v>
      </c>
      <c r="O86" s="46"/>
      <c r="P86" s="46"/>
      <c r="Q86" s="46"/>
    </row>
    <row r="87" spans="1:17" ht="38.25">
      <c r="A87" s="43">
        <v>921</v>
      </c>
      <c r="B87" s="43"/>
      <c r="C87" s="306" t="s">
        <v>203</v>
      </c>
      <c r="D87" s="46">
        <f t="shared" si="18"/>
        <v>3604034</v>
      </c>
      <c r="E87" s="46">
        <f t="shared" si="19"/>
        <v>3604034</v>
      </c>
      <c r="F87" s="46">
        <f aca="true" t="shared" si="22" ref="F87:Q87">SUM(F88:F91)</f>
        <v>500</v>
      </c>
      <c r="G87" s="46">
        <f>SUM(G88:G91)</f>
        <v>362734</v>
      </c>
      <c r="H87" s="46">
        <f t="shared" si="22"/>
        <v>3240800</v>
      </c>
      <c r="I87" s="46">
        <f t="shared" si="22"/>
        <v>0</v>
      </c>
      <c r="J87" s="46">
        <f t="shared" si="22"/>
        <v>0</v>
      </c>
      <c r="K87" s="46">
        <f t="shared" si="22"/>
        <v>0</v>
      </c>
      <c r="L87" s="46">
        <f t="shared" si="22"/>
        <v>0</v>
      </c>
      <c r="M87" s="46">
        <f t="shared" si="20"/>
        <v>0</v>
      </c>
      <c r="N87" s="46">
        <f t="shared" si="22"/>
        <v>0</v>
      </c>
      <c r="O87" s="46">
        <f t="shared" si="22"/>
        <v>0</v>
      </c>
      <c r="P87" s="46">
        <f t="shared" si="22"/>
        <v>0</v>
      </c>
      <c r="Q87" s="46">
        <f t="shared" si="22"/>
        <v>0</v>
      </c>
    </row>
    <row r="88" spans="1:17" ht="25.5">
      <c r="A88" s="43"/>
      <c r="B88" s="43">
        <v>92105</v>
      </c>
      <c r="C88" s="306" t="s">
        <v>592</v>
      </c>
      <c r="D88" s="46">
        <f t="shared" si="18"/>
        <v>320000</v>
      </c>
      <c r="E88" s="46">
        <f t="shared" si="19"/>
        <v>320000</v>
      </c>
      <c r="F88" s="46">
        <v>500</v>
      </c>
      <c r="G88" s="46">
        <v>297500</v>
      </c>
      <c r="H88" s="46">
        <v>22000</v>
      </c>
      <c r="I88" s="46"/>
      <c r="J88" s="46"/>
      <c r="K88" s="46"/>
      <c r="L88" s="46"/>
      <c r="M88" s="46">
        <f t="shared" si="20"/>
        <v>0</v>
      </c>
      <c r="N88" s="46"/>
      <c r="O88" s="46"/>
      <c r="P88" s="46"/>
      <c r="Q88" s="46"/>
    </row>
    <row r="89" spans="1:17" ht="25.5">
      <c r="A89" s="43"/>
      <c r="B89" s="43">
        <v>92109</v>
      </c>
      <c r="C89" s="84" t="s">
        <v>204</v>
      </c>
      <c r="D89" s="46">
        <f t="shared" si="18"/>
        <v>1204800</v>
      </c>
      <c r="E89" s="46">
        <f t="shared" si="19"/>
        <v>1204800</v>
      </c>
      <c r="F89" s="46"/>
      <c r="G89" s="46"/>
      <c r="H89" s="46">
        <v>1204800</v>
      </c>
      <c r="I89" s="46"/>
      <c r="J89" s="46"/>
      <c r="K89" s="46"/>
      <c r="L89" s="46"/>
      <c r="M89" s="46">
        <f t="shared" si="20"/>
        <v>0</v>
      </c>
      <c r="N89" s="46"/>
      <c r="O89" s="46"/>
      <c r="P89" s="46"/>
      <c r="Q89" s="46"/>
    </row>
    <row r="90" spans="1:17" ht="12.75">
      <c r="A90" s="43"/>
      <c r="B90" s="43">
        <v>92116</v>
      </c>
      <c r="C90" s="84" t="s">
        <v>206</v>
      </c>
      <c r="D90" s="46">
        <f>SUM(E90,M90)</f>
        <v>2014000</v>
      </c>
      <c r="E90" s="46">
        <f t="shared" si="19"/>
        <v>2014000</v>
      </c>
      <c r="F90" s="46"/>
      <c r="G90" s="46"/>
      <c r="H90" s="46">
        <v>2014000</v>
      </c>
      <c r="I90" s="46"/>
      <c r="J90" s="46"/>
      <c r="K90" s="46"/>
      <c r="L90" s="46"/>
      <c r="M90" s="46">
        <f t="shared" si="20"/>
        <v>0</v>
      </c>
      <c r="N90" s="46"/>
      <c r="O90" s="46"/>
      <c r="P90" s="46"/>
      <c r="Q90" s="46"/>
    </row>
    <row r="91" spans="1:17" ht="12.75">
      <c r="A91" s="43"/>
      <c r="B91" s="43">
        <v>92195</v>
      </c>
      <c r="C91" s="84" t="s">
        <v>76</v>
      </c>
      <c r="D91" s="46">
        <f t="shared" si="18"/>
        <v>65234</v>
      </c>
      <c r="E91" s="46">
        <f t="shared" si="19"/>
        <v>65234</v>
      </c>
      <c r="F91" s="46"/>
      <c r="G91" s="46">
        <v>65234</v>
      </c>
      <c r="H91" s="46"/>
      <c r="I91" s="46"/>
      <c r="J91" s="46"/>
      <c r="K91" s="46"/>
      <c r="L91" s="46"/>
      <c r="M91" s="46">
        <f t="shared" si="20"/>
        <v>0</v>
      </c>
      <c r="N91" s="46"/>
      <c r="O91" s="46"/>
      <c r="P91" s="46"/>
      <c r="Q91" s="46"/>
    </row>
    <row r="92" spans="1:17" ht="12.75">
      <c r="A92" s="43">
        <v>926</v>
      </c>
      <c r="B92" s="43"/>
      <c r="C92" s="84" t="s">
        <v>219</v>
      </c>
      <c r="D92" s="46">
        <f>SUM(E92,M92)</f>
        <v>6175626</v>
      </c>
      <c r="E92" s="46">
        <f>SUM(F92:L92)</f>
        <v>5140750</v>
      </c>
      <c r="F92" s="46">
        <f>SUM(F93:F96)</f>
        <v>1951280</v>
      </c>
      <c r="G92" s="46">
        <f>SUM(G93:G96)</f>
        <v>2861170</v>
      </c>
      <c r="H92" s="46">
        <f aca="true" t="shared" si="23" ref="H92:Q92">SUM(H94:H96)</f>
        <v>248800</v>
      </c>
      <c r="I92" s="46">
        <f t="shared" si="23"/>
        <v>79500</v>
      </c>
      <c r="J92" s="46">
        <f t="shared" si="23"/>
        <v>0</v>
      </c>
      <c r="K92" s="46">
        <f t="shared" si="23"/>
        <v>0</v>
      </c>
      <c r="L92" s="46">
        <f t="shared" si="23"/>
        <v>0</v>
      </c>
      <c r="M92" s="46">
        <f t="shared" si="20"/>
        <v>1034876</v>
      </c>
      <c r="N92" s="46">
        <f>SUM(N93)</f>
        <v>1034876</v>
      </c>
      <c r="O92" s="46">
        <f>SUM(O93:O96)</f>
        <v>310000</v>
      </c>
      <c r="P92" s="46">
        <f t="shared" si="23"/>
        <v>0</v>
      </c>
      <c r="Q92" s="46">
        <f t="shared" si="23"/>
        <v>0</v>
      </c>
    </row>
    <row r="93" spans="1:17" ht="12.75">
      <c r="A93" s="43"/>
      <c r="B93" s="43">
        <v>92601</v>
      </c>
      <c r="C93" s="84" t="s">
        <v>564</v>
      </c>
      <c r="D93" s="46">
        <f>SUM(E93,M93)</f>
        <v>1034876</v>
      </c>
      <c r="E93" s="46">
        <f>SUM(F93:L93)</f>
        <v>0</v>
      </c>
      <c r="F93" s="46"/>
      <c r="G93" s="46"/>
      <c r="H93" s="46"/>
      <c r="I93" s="46"/>
      <c r="J93" s="46"/>
      <c r="K93" s="46"/>
      <c r="L93" s="46"/>
      <c r="M93" s="46">
        <f t="shared" si="20"/>
        <v>1034876</v>
      </c>
      <c r="N93" s="46">
        <v>1034876</v>
      </c>
      <c r="O93" s="46">
        <v>310000</v>
      </c>
      <c r="P93" s="46"/>
      <c r="Q93" s="46"/>
    </row>
    <row r="94" spans="1:17" ht="25.5">
      <c r="A94" s="43"/>
      <c r="B94" s="43">
        <v>92604</v>
      </c>
      <c r="C94" s="84" t="s">
        <v>430</v>
      </c>
      <c r="D94" s="46">
        <f t="shared" si="18"/>
        <v>4675000</v>
      </c>
      <c r="E94" s="46">
        <f t="shared" si="19"/>
        <v>4675000</v>
      </c>
      <c r="F94" s="46">
        <v>1951280</v>
      </c>
      <c r="G94" s="46">
        <v>2714220</v>
      </c>
      <c r="H94" s="46"/>
      <c r="I94" s="46">
        <v>9500</v>
      </c>
      <c r="J94" s="46"/>
      <c r="K94" s="46"/>
      <c r="L94" s="46"/>
      <c r="M94" s="46">
        <f t="shared" si="20"/>
        <v>0</v>
      </c>
      <c r="N94" s="46"/>
      <c r="O94" s="46"/>
      <c r="P94" s="46"/>
      <c r="Q94" s="46"/>
    </row>
    <row r="95" spans="1:17" ht="28.5" customHeight="1">
      <c r="A95" s="43"/>
      <c r="B95" s="43">
        <v>92605</v>
      </c>
      <c r="C95" s="84" t="s">
        <v>220</v>
      </c>
      <c r="D95" s="46">
        <f t="shared" si="18"/>
        <v>248800</v>
      </c>
      <c r="E95" s="46">
        <f t="shared" si="19"/>
        <v>248800</v>
      </c>
      <c r="F95" s="46"/>
      <c r="G95" s="46"/>
      <c r="H95" s="46">
        <v>248800</v>
      </c>
      <c r="I95" s="46"/>
      <c r="J95" s="46"/>
      <c r="K95" s="46"/>
      <c r="L95" s="46"/>
      <c r="M95" s="46">
        <f t="shared" si="20"/>
        <v>0</v>
      </c>
      <c r="N95" s="46"/>
      <c r="O95" s="46"/>
      <c r="P95" s="46"/>
      <c r="Q95" s="46"/>
    </row>
    <row r="96" spans="1:17" ht="12.75">
      <c r="A96" s="43"/>
      <c r="B96" s="43">
        <v>92695</v>
      </c>
      <c r="C96" s="84" t="s">
        <v>76</v>
      </c>
      <c r="D96" s="46">
        <f>SUM(E96,M96)</f>
        <v>216950</v>
      </c>
      <c r="E96" s="46">
        <f>SUM(F96:L96)</f>
        <v>216950</v>
      </c>
      <c r="F96" s="46"/>
      <c r="G96" s="46">
        <v>146950</v>
      </c>
      <c r="H96" s="46"/>
      <c r="I96" s="46">
        <v>70000</v>
      </c>
      <c r="J96" s="46"/>
      <c r="K96" s="46"/>
      <c r="L96" s="46"/>
      <c r="M96" s="46">
        <f t="shared" si="20"/>
        <v>0</v>
      </c>
      <c r="N96" s="46"/>
      <c r="O96" s="46"/>
      <c r="P96" s="46"/>
      <c r="Q96" s="46"/>
    </row>
    <row r="97" spans="1:17" ht="12.75">
      <c r="A97" s="43" t="s">
        <v>255</v>
      </c>
      <c r="B97" s="43"/>
      <c r="C97" s="84"/>
      <c r="D97" s="46">
        <f>SUM(E97,M97)</f>
        <v>116760876</v>
      </c>
      <c r="E97" s="46">
        <f>SUM(E12,E16,E18,E22,E24,E28,E35,E37,E42,E44,E46,E48,E59,E63,E74,E80,E87,E92)</f>
        <v>92224935</v>
      </c>
      <c r="F97" s="46">
        <f aca="true" t="shared" si="24" ref="F97:Q97">SUM(F12,F18,F22,F24,F28,F35,F37,F42,F44,F46,F48,F59,F63,F74,F80,F87,F92)</f>
        <v>45467190</v>
      </c>
      <c r="G97" s="46">
        <f>SUM(G12,G16,G18,G22,G24,G28,G35,G37,G42,G44,G46,G48,G59,G63,G74,G80,G87,G92)</f>
        <v>27410431</v>
      </c>
      <c r="H97" s="46">
        <f t="shared" si="24"/>
        <v>7086400</v>
      </c>
      <c r="I97" s="46">
        <f t="shared" si="24"/>
        <v>11304231</v>
      </c>
      <c r="J97" s="46">
        <f t="shared" si="24"/>
        <v>286683</v>
      </c>
      <c r="K97" s="46">
        <f t="shared" si="24"/>
        <v>0</v>
      </c>
      <c r="L97" s="46">
        <f t="shared" si="24"/>
        <v>670000</v>
      </c>
      <c r="M97" s="46">
        <f t="shared" si="24"/>
        <v>24535941</v>
      </c>
      <c r="N97" s="46">
        <f t="shared" si="24"/>
        <v>21511941</v>
      </c>
      <c r="O97" s="46">
        <f t="shared" si="24"/>
        <v>6309852</v>
      </c>
      <c r="P97" s="46">
        <f t="shared" si="24"/>
        <v>3024000</v>
      </c>
      <c r="Q97" s="46">
        <f t="shared" si="24"/>
        <v>0</v>
      </c>
    </row>
    <row r="98" spans="3:17" ht="12.75">
      <c r="C98" s="44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3:17" ht="12.75">
      <c r="C99" s="44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3:17" ht="12.75">
      <c r="C100" s="44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3:17" ht="12.75">
      <c r="C101" s="44"/>
      <c r="D101" s="87"/>
      <c r="E101" s="87"/>
      <c r="F101" s="87"/>
      <c r="G101" s="87"/>
      <c r="H101" s="87"/>
      <c r="I101" s="87"/>
      <c r="J101" s="87"/>
      <c r="K101" s="87"/>
      <c r="L101" s="87"/>
      <c r="M101" s="309" t="s">
        <v>36</v>
      </c>
      <c r="N101" s="87"/>
      <c r="O101" s="87"/>
      <c r="P101" s="87"/>
      <c r="Q101" s="87"/>
    </row>
    <row r="102" spans="3:17" ht="12.75">
      <c r="C102" s="44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3:17" ht="12.75">
      <c r="C103" s="44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3:17" ht="12.75">
      <c r="C104" s="44"/>
      <c r="D104" s="87"/>
      <c r="E104" s="87"/>
      <c r="F104" s="87"/>
      <c r="G104" s="87"/>
      <c r="H104" s="87"/>
      <c r="I104" s="87"/>
      <c r="J104" s="87"/>
      <c r="K104" s="87"/>
      <c r="L104" s="87"/>
      <c r="M104" s="309" t="s">
        <v>431</v>
      </c>
      <c r="N104" s="87"/>
      <c r="O104" s="87"/>
      <c r="P104" s="87"/>
      <c r="Q104" s="87"/>
    </row>
    <row r="105" spans="3:17" ht="12.75">
      <c r="C105" s="44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3:17" ht="12.75">
      <c r="C106" s="44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3:17" ht="12.75">
      <c r="C107" s="44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3:17" ht="12.75">
      <c r="C108" s="44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3:17" ht="12.75">
      <c r="C109" s="44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3:17" ht="12.75">
      <c r="C110" s="44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3:17" ht="12.75">
      <c r="C111" s="44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3:17" ht="12.75">
      <c r="C112" s="44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3:17" ht="12.75">
      <c r="C113" s="44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3:17" ht="12.75">
      <c r="C114" s="44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3:17" ht="12.75">
      <c r="C115" s="44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3:17" ht="12.75">
      <c r="C116" s="44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3:17" ht="12.75">
      <c r="C117" s="44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3:17" ht="12.75">
      <c r="C118" s="44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3:17" ht="12.75">
      <c r="C119" s="44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3:17" ht="12.75">
      <c r="C120" s="44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3:17" ht="12.75">
      <c r="C121" s="44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3:17" ht="12.75">
      <c r="C122" s="44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3:17" ht="12.75">
      <c r="C123" s="44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3:17" ht="12.75">
      <c r="C124" s="44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3:17" ht="12.75">
      <c r="C125" s="44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3:17" ht="12.75">
      <c r="C126" s="44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3:17" ht="12.75">
      <c r="C127" s="44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3:17" ht="12.75">
      <c r="C128" s="44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3:17" ht="12.75">
      <c r="C129" s="44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3:17" ht="12.75">
      <c r="C130" s="44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3:17" ht="12.75">
      <c r="C131" s="44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3:17" ht="12.75">
      <c r="C132" s="44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3:17" ht="12.75">
      <c r="C133" s="44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3:17" ht="12.75">
      <c r="C134" s="44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  <row r="135" spans="3:17" ht="12.75">
      <c r="C135" s="44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3:17" ht="12.75">
      <c r="C136" s="44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</row>
    <row r="137" spans="3:17" ht="12.75">
      <c r="C137" s="44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3:17" ht="12.75">
      <c r="C138" s="44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3:17" ht="12.75">
      <c r="C139" s="44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</row>
    <row r="140" spans="3:17" ht="12.75">
      <c r="C140" s="44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3:17" ht="12.75">
      <c r="C141" s="44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3:17" ht="12.75">
      <c r="C142" s="44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</row>
    <row r="143" spans="3:17" ht="12.75">
      <c r="C143" s="44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</row>
    <row r="144" spans="3:17" ht="12.75">
      <c r="C144" s="44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3:17" ht="12.75">
      <c r="C145" s="44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3:17" ht="12.75">
      <c r="C146" s="44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3:17" ht="12.75">
      <c r="C147" s="44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3:17" ht="12.75">
      <c r="C148" s="44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3:17" ht="12.75">
      <c r="C149" s="44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3:17" ht="12.75">
      <c r="C150" s="44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3:17" ht="12.75">
      <c r="C151" s="44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3:17" ht="12.75">
      <c r="C152" s="44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3:17" ht="12.75">
      <c r="C153" s="44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</row>
    <row r="154" spans="3:17" ht="12.75">
      <c r="C154" s="44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</row>
    <row r="155" spans="3:17" ht="12.75">
      <c r="C155" s="44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3:17" ht="12.75">
      <c r="C156" s="44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</row>
    <row r="157" spans="3:17" ht="12.75">
      <c r="C157" s="44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3:17" ht="12.75">
      <c r="C158" s="44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3:17" ht="12.75">
      <c r="C159" s="44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3:17" ht="12.75">
      <c r="C160" s="44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3:17" ht="12.75">
      <c r="C161" s="44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3:17" ht="12.75">
      <c r="C162" s="44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</row>
    <row r="163" spans="3:17" ht="12.75">
      <c r="C163" s="44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3:17" ht="12.75">
      <c r="C164" s="44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3:17" ht="12.75">
      <c r="C165" s="44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3:17" ht="12.75">
      <c r="C166" s="44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</row>
    <row r="167" spans="3:17" ht="12.75">
      <c r="C167" s="44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3:17" ht="12.75">
      <c r="C168" s="44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</row>
    <row r="169" spans="3:17" ht="12.75">
      <c r="C169" s="44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3:17" ht="12.75">
      <c r="C170" s="44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</row>
    <row r="171" spans="3:17" ht="12.75">
      <c r="C171" s="44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3:17" ht="12.75">
      <c r="C172" s="44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3:17" ht="12.75">
      <c r="C173" s="44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3:17" ht="12.75">
      <c r="C174" s="44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</row>
    <row r="175" spans="3:17" ht="12.75">
      <c r="C175" s="44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3:17" ht="12.75">
      <c r="C176" s="44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</row>
    <row r="177" spans="3:17" ht="12.75">
      <c r="C177" s="44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3:17" ht="12.75">
      <c r="C178" s="44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3:17" ht="12.75">
      <c r="C179" s="44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3:17" ht="12.75">
      <c r="C180" s="44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3:17" ht="12.75">
      <c r="C181" s="44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3:17" ht="12.75">
      <c r="C182" s="44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</row>
    <row r="183" spans="3:17" ht="12.75">
      <c r="C183" s="44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3:17" ht="12.75">
      <c r="C184" s="44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3:17" ht="12.75">
      <c r="C185" s="44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3:17" ht="12.75">
      <c r="C186" s="44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3:17" ht="12.75">
      <c r="C187" s="44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3:17" ht="12.75">
      <c r="C188" s="44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3:17" ht="12.75">
      <c r="C189" s="44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3:17" ht="12.75">
      <c r="C190" s="44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3:17" ht="12.75">
      <c r="C191" s="44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3:17" ht="12.75">
      <c r="C192" s="44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3:17" ht="12.75">
      <c r="C193" s="44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3:17" ht="12.75">
      <c r="C194" s="44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3:17" ht="12.75">
      <c r="C195" s="44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3:17" ht="12.75">
      <c r="C196" s="44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3:17" ht="12.75">
      <c r="C197" s="44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3:17" ht="12.75">
      <c r="C198" s="44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3:17" ht="12.75">
      <c r="C199" s="44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3:17" ht="12.75">
      <c r="C200" s="44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</row>
    <row r="201" spans="3:17" ht="12.75">
      <c r="C201" s="44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</row>
    <row r="202" spans="3:17" ht="12.75">
      <c r="C202" s="44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</row>
    <row r="203" spans="3:17" ht="12.75">
      <c r="C203" s="44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3:17" ht="12.75">
      <c r="C204" s="44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</row>
    <row r="205" spans="3:17" ht="12.75">
      <c r="C205" s="44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</row>
    <row r="206" spans="3:17" ht="12.75">
      <c r="C206" s="44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3:17" ht="12.75">
      <c r="C207" s="44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3:17" ht="12.75">
      <c r="C208" s="44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3:17" ht="12.75">
      <c r="C209" s="44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3:17" ht="12.75">
      <c r="C210" s="44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3:17" ht="12.75">
      <c r="C211" s="44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3:17" ht="12.75">
      <c r="C212" s="44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3:17" ht="12.75">
      <c r="C213" s="44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</row>
    <row r="214" spans="3:17" ht="12.75">
      <c r="C214" s="44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3:17" ht="12.75">
      <c r="C215" s="44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</row>
    <row r="216" spans="3:17" ht="12.75">
      <c r="C216" s="44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</row>
    <row r="217" spans="3:17" ht="12.75">
      <c r="C217" s="44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</row>
    <row r="218" spans="3:17" ht="12.75">
      <c r="C218" s="44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</row>
    <row r="219" spans="3:17" ht="12.75">
      <c r="C219" s="44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</row>
    <row r="220" spans="3:17" ht="12.75">
      <c r="C220" s="44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</row>
    <row r="221" spans="3:17" ht="12.75">
      <c r="C221" s="44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</row>
    <row r="222" spans="3:17" ht="12.75">
      <c r="C222" s="44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</row>
    <row r="223" spans="3:17" ht="12.75">
      <c r="C223" s="44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</row>
    <row r="224" spans="3:17" ht="12.75">
      <c r="C224" s="44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</row>
    <row r="225" spans="3:17" ht="12.75">
      <c r="C225" s="44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</row>
    <row r="226" spans="3:17" ht="12.75">
      <c r="C226" s="44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</row>
    <row r="227" spans="3:17" ht="12.75">
      <c r="C227" s="44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</row>
    <row r="228" spans="3:17" ht="12.75">
      <c r="C228" s="44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</row>
    <row r="229" spans="3:17" ht="12.75">
      <c r="C229" s="44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</row>
    <row r="230" spans="3:17" ht="12.75">
      <c r="C230" s="44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</row>
    <row r="231" spans="3:17" ht="12.75">
      <c r="C231" s="44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</row>
    <row r="232" spans="3:17" ht="12.75">
      <c r="C232" s="44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</row>
    <row r="233" spans="3:17" ht="12.75">
      <c r="C233" s="44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</row>
    <row r="234" spans="3:17" ht="12.75">
      <c r="C234" s="44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</row>
    <row r="235" spans="3:17" ht="12.75">
      <c r="C235" s="44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</row>
    <row r="236" spans="3:17" ht="12.75">
      <c r="C236" s="44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</row>
    <row r="237" spans="3:17" ht="12.75">
      <c r="C237" s="44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</row>
    <row r="238" spans="3:17" ht="12.75">
      <c r="C238" s="44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</row>
    <row r="239" spans="3:17" ht="12.75">
      <c r="C239" s="44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</row>
    <row r="240" spans="3:17" ht="12.75">
      <c r="C240" s="44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</row>
    <row r="241" spans="3:17" ht="12.75">
      <c r="C241" s="44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</row>
    <row r="242" spans="3:17" ht="12.75">
      <c r="C242" s="44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</row>
    <row r="243" spans="3:17" ht="12.75">
      <c r="C243" s="44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</row>
    <row r="244" spans="3:17" ht="12.75">
      <c r="C244" s="44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</row>
    <row r="245" spans="3:17" ht="12.75">
      <c r="C245" s="44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</row>
    <row r="246" spans="3:17" ht="12.75">
      <c r="C246" s="44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</row>
    <row r="247" spans="3:17" ht="12.75">
      <c r="C247" s="44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</row>
    <row r="248" spans="3:17" ht="12.75">
      <c r="C248" s="44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</row>
    <row r="249" spans="3:17" ht="12.75">
      <c r="C249" s="44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3:17" ht="12.75">
      <c r="C250" s="44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</row>
    <row r="251" spans="3:17" ht="12.75">
      <c r="C251" s="44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3:17" ht="12.75">
      <c r="C252" s="44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3:17" ht="12.75">
      <c r="C253" s="44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3:17" ht="12.75">
      <c r="C254" s="44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</row>
    <row r="255" spans="3:17" ht="12.75">
      <c r="C255" s="44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</row>
    <row r="256" spans="3:17" ht="12.75">
      <c r="C256" s="44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</row>
    <row r="257" spans="3:17" ht="12.75">
      <c r="C257" s="44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</row>
    <row r="258" spans="3:17" ht="12.75">
      <c r="C258" s="44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</row>
    <row r="259" spans="3:17" ht="12.75">
      <c r="C259" s="44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</row>
    <row r="260" spans="3:17" ht="12.75">
      <c r="C260" s="44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</row>
    <row r="261" spans="3:17" ht="12.75">
      <c r="C261" s="44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</row>
    <row r="262" spans="3:17" ht="12.75">
      <c r="C262" s="44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3:17" ht="12.75">
      <c r="C263" s="44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</row>
    <row r="264" spans="3:17" ht="12.75">
      <c r="C264" s="44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</row>
    <row r="265" spans="3:17" ht="12.75">
      <c r="C265" s="44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</row>
    <row r="266" spans="3:17" ht="12.75">
      <c r="C266" s="44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</row>
    <row r="267" spans="3:17" ht="12.75">
      <c r="C267" s="44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</row>
    <row r="268" spans="3:17" ht="12.75">
      <c r="C268" s="44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</row>
    <row r="269" spans="3:17" ht="12.75">
      <c r="C269" s="44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</row>
    <row r="270" spans="3:17" ht="12.75">
      <c r="C270" s="44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</row>
    <row r="271" spans="3:17" ht="12.75">
      <c r="C271" s="44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</row>
    <row r="272" spans="3:17" ht="12.75">
      <c r="C272" s="44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</row>
    <row r="273" spans="3:17" ht="12.75">
      <c r="C273" s="44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</row>
    <row r="274" spans="3:17" ht="12.75">
      <c r="C274" s="44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</row>
    <row r="275" spans="3:17" ht="12.75">
      <c r="C275" s="44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</row>
    <row r="276" spans="3:17" ht="12.75">
      <c r="C276" s="44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</row>
    <row r="277" spans="3:17" ht="12.75">
      <c r="C277" s="44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</row>
    <row r="278" spans="3:17" ht="12.75">
      <c r="C278" s="44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</row>
    <row r="279" spans="3:17" ht="12.75">
      <c r="C279" s="44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</row>
    <row r="280" spans="3:17" ht="12.75">
      <c r="C280" s="44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</row>
    <row r="281" spans="3:17" ht="12.75">
      <c r="C281" s="44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</row>
    <row r="282" spans="3:17" ht="12.75">
      <c r="C282" s="44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</row>
    <row r="283" spans="3:17" ht="12.75">
      <c r="C283" s="44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</row>
    <row r="284" spans="3:17" ht="12.75">
      <c r="C284" s="44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</row>
    <row r="285" spans="3:17" ht="12.75">
      <c r="C285" s="44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</row>
    <row r="286" spans="3:17" ht="12.75">
      <c r="C286" s="44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</row>
    <row r="287" spans="3:17" ht="12.75">
      <c r="C287" s="44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</row>
    <row r="288" spans="3:17" ht="12.75">
      <c r="C288" s="44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</row>
    <row r="289" spans="3:17" ht="12.75">
      <c r="C289" s="44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</row>
    <row r="290" spans="3:17" ht="12.75">
      <c r="C290" s="44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</row>
    <row r="291" spans="3:17" ht="12.75">
      <c r="C291" s="44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</row>
    <row r="292" spans="3:17" ht="12.75">
      <c r="C292" s="44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</row>
    <row r="293" spans="3:17" ht="12.75">
      <c r="C293" s="44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</row>
    <row r="294" spans="3:17" ht="12.75">
      <c r="C294" s="44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</row>
    <row r="295" spans="3:17" ht="12.75">
      <c r="C295" s="44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</row>
    <row r="296" spans="3:17" ht="12.75">
      <c r="C296" s="44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</row>
    <row r="297" spans="3:17" ht="12.75">
      <c r="C297" s="44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</row>
    <row r="298" spans="3:17" ht="12.75">
      <c r="C298" s="44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</row>
    <row r="299" spans="3:17" ht="12.75">
      <c r="C299" s="44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</row>
    <row r="300" spans="3:17" ht="12.75">
      <c r="C300" s="44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</row>
    <row r="301" spans="3:17" ht="12.75">
      <c r="C301" s="44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</row>
    <row r="302" spans="3:17" ht="12.75">
      <c r="C302" s="44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</row>
    <row r="303" spans="3:17" ht="12.75">
      <c r="C303" s="44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</row>
    <row r="304" spans="3:17" ht="12.75">
      <c r="C304" s="44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</row>
    <row r="305" spans="3:17" ht="12.75">
      <c r="C305" s="44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</row>
    <row r="306" spans="3:17" ht="12.75">
      <c r="C306" s="44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</row>
    <row r="307" spans="3:17" ht="12.75">
      <c r="C307" s="44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</row>
    <row r="308" spans="3:17" ht="12.75">
      <c r="C308" s="44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</row>
    <row r="309" spans="3:17" ht="12.75">
      <c r="C309" s="44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</row>
    <row r="310" spans="3:17" ht="12.75">
      <c r="C310" s="44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</row>
    <row r="311" spans="3:17" ht="12.75">
      <c r="C311" s="44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</row>
    <row r="312" spans="3:17" ht="12.75">
      <c r="C312" s="44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</row>
    <row r="313" spans="3:17" ht="12.75">
      <c r="C313" s="44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</row>
    <row r="314" spans="3:17" ht="12.75">
      <c r="C314" s="44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</row>
    <row r="315" spans="3:17" ht="12.75">
      <c r="C315" s="44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</row>
    <row r="316" spans="3:17" ht="12.75">
      <c r="C316" s="44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</row>
    <row r="317" spans="3:17" ht="12.75">
      <c r="C317" s="44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</row>
    <row r="318" spans="3:17" ht="12.75">
      <c r="C318" s="44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</row>
    <row r="319" spans="3:17" ht="12.75">
      <c r="C319" s="44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</row>
    <row r="320" spans="3:17" ht="12.75">
      <c r="C320" s="44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</row>
    <row r="321" spans="3:17" ht="12.75">
      <c r="C321" s="44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</row>
    <row r="322" spans="3:17" ht="12.75">
      <c r="C322" s="44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</row>
    <row r="323" spans="3:17" ht="12.75">
      <c r="C323" s="44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</row>
    <row r="324" spans="3:17" ht="12.75">
      <c r="C324" s="44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</row>
    <row r="325" spans="3:17" ht="12.75">
      <c r="C325" s="44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</row>
    <row r="326" spans="3:17" ht="12.75">
      <c r="C326" s="44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</row>
    <row r="327" spans="3:17" ht="12.75">
      <c r="C327" s="44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</row>
    <row r="328" spans="3:17" ht="12.75">
      <c r="C328" s="44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</row>
    <row r="329" spans="3:17" ht="12.75">
      <c r="C329" s="44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</row>
    <row r="330" spans="3:17" ht="12.75">
      <c r="C330" s="44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</row>
    <row r="331" spans="3:17" ht="12.75">
      <c r="C331" s="44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</row>
    <row r="332" spans="3:17" ht="12.75">
      <c r="C332" s="44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</row>
    <row r="333" spans="3:17" ht="12.75">
      <c r="C333" s="44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</row>
    <row r="334" spans="3:17" ht="12.75">
      <c r="C334" s="44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</row>
    <row r="335" spans="3:17" ht="12.75">
      <c r="C335" s="44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</row>
    <row r="336" spans="3:17" ht="12.75">
      <c r="C336" s="44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</row>
    <row r="337" spans="3:17" ht="12.75">
      <c r="C337" s="44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</row>
    <row r="338" spans="3:17" ht="12.75">
      <c r="C338" s="44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</row>
    <row r="339" spans="3:17" ht="12.75">
      <c r="C339" s="44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</row>
    <row r="340" spans="3:17" ht="12.75">
      <c r="C340" s="44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</row>
    <row r="341" spans="3:17" ht="12.75">
      <c r="C341" s="44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</row>
    <row r="342" spans="3:17" ht="12.75">
      <c r="C342" s="44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</row>
    <row r="343" spans="3:17" ht="12.75">
      <c r="C343" s="44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</row>
    <row r="344" spans="3:17" ht="12.75">
      <c r="C344" s="44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</row>
    <row r="345" spans="3:17" ht="12.75">
      <c r="C345" s="44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</row>
    <row r="346" spans="3:17" ht="12.75">
      <c r="C346" s="44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</row>
    <row r="347" spans="3:17" ht="12.75">
      <c r="C347" s="44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</row>
    <row r="348" spans="3:17" ht="12.75">
      <c r="C348" s="44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</row>
    <row r="349" spans="3:17" ht="12.75">
      <c r="C349" s="44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</row>
    <row r="350" spans="4:17" ht="12.75"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</row>
    <row r="351" spans="4:17" ht="12.75"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</row>
    <row r="352" spans="4:17" ht="12.75"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</row>
    <row r="353" spans="4:17" ht="12.75"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</row>
    <row r="354" spans="4:17" ht="12.75"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</row>
    <row r="355" spans="4:17" ht="12.75"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</row>
    <row r="356" spans="4:17" ht="12.75"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</row>
    <row r="357" spans="4:17" ht="12.75"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</row>
    <row r="358" spans="4:17" ht="12.75"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</row>
    <row r="359" spans="4:17" ht="12.75"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</row>
    <row r="360" spans="4:17" ht="12.75"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</row>
    <row r="361" spans="4:17" ht="12.75"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</row>
    <row r="362" spans="4:17" ht="12.75"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</row>
    <row r="363" spans="4:17" ht="12.75"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</row>
    <row r="364" spans="4:17" ht="12.75"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</row>
    <row r="365" spans="4:17" ht="12.75"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</row>
    <row r="366" spans="4:17" ht="12.75"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</row>
    <row r="367" spans="4:17" ht="12.75"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</row>
    <row r="368" spans="4:17" ht="12.75"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</row>
    <row r="369" spans="4:17" ht="12.75"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</row>
    <row r="370" spans="4:17" ht="12.75"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</row>
    <row r="371" spans="4:17" ht="12.75"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</row>
    <row r="372" spans="4:17" ht="12.75"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</row>
    <row r="373" spans="4:17" ht="12.75"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</row>
    <row r="374" spans="4:17" ht="12.75"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</row>
    <row r="375" spans="4:17" ht="12.75"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</row>
    <row r="376" spans="4:17" ht="12.75"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</row>
    <row r="377" spans="4:17" ht="12.75"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</row>
    <row r="378" spans="4:17" ht="12.75"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</row>
    <row r="379" spans="4:17" ht="12.75"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</row>
    <row r="380" spans="4:17" ht="12.75"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</row>
    <row r="381" spans="4:17" ht="12.75"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</row>
    <row r="382" spans="4:17" ht="12.75"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</row>
    <row r="383" spans="4:17" ht="12.75"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</row>
    <row r="384" spans="4:17" ht="12.75"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</row>
    <row r="385" spans="4:17" ht="12.75"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</row>
    <row r="386" spans="4:17" ht="12.75"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</row>
    <row r="387" spans="4:17" ht="12.75"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</row>
    <row r="388" spans="4:17" ht="12.75"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</row>
    <row r="389" spans="4:17" ht="12.75"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</row>
    <row r="390" spans="4:17" ht="12.75"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</row>
    <row r="391" spans="4:17" ht="12.75"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</row>
    <row r="392" spans="4:17" ht="12.75"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</row>
    <row r="393" spans="4:17" ht="12.75"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</row>
    <row r="394" spans="4:17" ht="12.75"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</row>
    <row r="395" spans="4:17" ht="12.75"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</row>
    <row r="396" spans="4:17" ht="12.75"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</row>
    <row r="397" spans="4:17" ht="12.75"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</row>
    <row r="398" spans="4:17" ht="12.75"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</row>
    <row r="399" spans="4:17" ht="12.75"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</row>
    <row r="400" spans="4:17" ht="12.75"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</row>
    <row r="401" spans="4:17" ht="12.75"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</row>
    <row r="402" spans="4:17" ht="12.75"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</row>
    <row r="403" spans="4:17" ht="12.75"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</row>
    <row r="404" spans="4:17" ht="12.75"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</row>
    <row r="405" spans="4:17" ht="12.75"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</row>
    <row r="406" spans="4:17" ht="12.75"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</row>
    <row r="407" spans="4:17" ht="12.75"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</row>
    <row r="408" spans="4:17" ht="12.75"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</row>
    <row r="409" spans="4:17" ht="12.75"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</row>
    <row r="410" spans="4:17" ht="12.75"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</row>
    <row r="411" spans="4:17" ht="12.75"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</row>
    <row r="412" spans="4:17" ht="12.75"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</row>
    <row r="413" spans="4:17" ht="12.75"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</row>
    <row r="414" spans="4:17" ht="12.75"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</row>
    <row r="415" spans="4:17" ht="12.75"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</row>
    <row r="416" spans="4:17" ht="12.75"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</row>
    <row r="417" spans="4:17" ht="12.75"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</row>
    <row r="418" spans="4:17" ht="12.75"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</row>
    <row r="419" spans="4:17" ht="12.75"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</row>
    <row r="420" spans="4:17" ht="12.75"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</row>
    <row r="421" spans="4:17" ht="12.75"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</row>
    <row r="422" spans="4:17" ht="12.75"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</row>
    <row r="423" spans="4:17" ht="12.75"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</row>
    <row r="424" spans="4:17" ht="12.75"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</row>
    <row r="425" spans="4:17" ht="12.75"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</row>
    <row r="426" spans="4:17" ht="12.75"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</row>
    <row r="427" spans="4:17" ht="12.75"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</row>
    <row r="428" spans="4:17" ht="12.75"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</row>
    <row r="429" spans="4:17" ht="12.75"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</row>
    <row r="430" spans="4:17" ht="12.75"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</row>
    <row r="431" spans="4:17" ht="12.75"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</row>
    <row r="432" spans="4:17" ht="12.75"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</row>
    <row r="433" spans="4:17" ht="12.75"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</row>
    <row r="434" spans="4:17" ht="12.75"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</row>
    <row r="435" spans="4:17" ht="12.75"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</row>
    <row r="436" spans="4:17" ht="12.75"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</row>
    <row r="437" spans="4:17" ht="12.75"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</row>
    <row r="438" spans="4:17" ht="12.75"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</row>
    <row r="439" spans="4:17" ht="12.75"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</row>
    <row r="440" spans="4:17" ht="12.75"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</row>
    <row r="441" spans="4:17" ht="12.75"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</row>
    <row r="442" spans="4:17" ht="12.75"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</row>
    <row r="443" spans="4:17" ht="12.75"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</row>
    <row r="444" spans="4:17" ht="12.75"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</row>
    <row r="445" spans="4:17" ht="12.75"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</row>
    <row r="446" spans="4:17" ht="12.75"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</row>
    <row r="447" spans="4:17" ht="12.75"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</row>
    <row r="448" spans="4:17" ht="12.75"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</row>
    <row r="449" spans="4:17" ht="12.75"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</row>
    <row r="450" spans="4:17" ht="12.75"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</row>
    <row r="451" spans="4:17" ht="12.75"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</row>
    <row r="452" spans="4:17" ht="12.75"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</row>
    <row r="453" spans="4:17" ht="12.75"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</row>
    <row r="454" spans="4:17" ht="12.75"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</row>
    <row r="455" spans="4:17" ht="12.75"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</row>
    <row r="456" spans="4:17" ht="12.75"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</row>
    <row r="457" spans="4:17" ht="12.75"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</row>
    <row r="458" spans="4:17" ht="12.75"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</row>
    <row r="459" spans="4:17" ht="12.75"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</row>
    <row r="460" spans="4:17" ht="12.75"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</row>
    <row r="461" spans="4:17" ht="12.75"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</row>
    <row r="462" spans="4:17" ht="12.75"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</row>
    <row r="463" spans="4:17" ht="12.75"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</row>
    <row r="464" spans="4:17" ht="12.75"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</row>
    <row r="465" spans="4:17" ht="12.75"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</row>
    <row r="466" spans="4:17" ht="12.75"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</row>
    <row r="467" spans="4:17" ht="12.75"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</row>
    <row r="468" spans="4:17" ht="12.75"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</row>
    <row r="469" spans="4:17" ht="12.75"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</row>
    <row r="470" spans="4:17" ht="12.75"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</row>
    <row r="471" spans="4:17" ht="12.75"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</row>
    <row r="472" spans="4:17" ht="12.75"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</row>
    <row r="473" spans="4:17" ht="12.75"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</row>
    <row r="474" spans="4:17" ht="12.75"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</row>
    <row r="475" spans="4:17" ht="12.75"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</row>
    <row r="476" spans="4:17" ht="12.75"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</row>
    <row r="477" spans="4:17" ht="12.75"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</row>
    <row r="478" spans="4:17" ht="12.75"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</row>
    <row r="479" spans="4:17" ht="12.75"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</row>
    <row r="480" spans="4:17" ht="12.75"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</row>
    <row r="481" spans="4:17" ht="12.75"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</row>
    <row r="482" spans="4:17" ht="12.75"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</row>
    <row r="483" spans="4:17" ht="12.75"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</row>
    <row r="484" spans="4:17" ht="12.75"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</row>
    <row r="485" spans="4:17" ht="12.75"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</row>
    <row r="486" spans="4:17" ht="12.75"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</row>
    <row r="487" spans="4:17" ht="12.75"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</row>
    <row r="488" spans="4:17" ht="12.75"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</row>
    <row r="489" spans="4:17" ht="12.75"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</row>
    <row r="490" spans="4:17" ht="12.75"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</row>
    <row r="491" spans="4:17" ht="12.75"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</row>
    <row r="492" spans="4:17" ht="12.75"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</row>
    <row r="493" spans="4:17" ht="12.75"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</row>
    <row r="494" spans="4:17" ht="12.75"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</row>
    <row r="495" spans="4:17" ht="12.75"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</row>
    <row r="496" spans="4:17" ht="12.75"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</row>
    <row r="497" spans="4:17" ht="12.75"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</row>
    <row r="498" spans="4:17" ht="12.75"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</row>
    <row r="499" spans="4:17" ht="12.75"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</row>
    <row r="500" spans="4:17" ht="12.75"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</row>
    <row r="501" spans="4:17" ht="12.75"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</row>
    <row r="502" spans="4:17" ht="12.75"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</row>
    <row r="503" spans="4:17" ht="12.75"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</row>
    <row r="504" spans="4:17" ht="12.75"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</row>
    <row r="505" spans="4:17" ht="12.75"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</row>
    <row r="506" spans="4:17" ht="12.75"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</row>
    <row r="507" spans="4:17" ht="12.75"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</row>
    <row r="508" spans="4:17" ht="12.75"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</row>
    <row r="509" spans="4:17" ht="12.75"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</row>
    <row r="510" spans="4:17" ht="12.75"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</row>
    <row r="511" spans="4:17" ht="12.75"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</row>
    <row r="512" spans="4:17" ht="12.75"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</row>
    <row r="513" spans="4:17" ht="12.75"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</row>
    <row r="514" spans="4:17" ht="12.75"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</row>
    <row r="515" spans="4:17" ht="12.75"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</row>
    <row r="516" spans="4:17" ht="12.75"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</row>
    <row r="517" spans="4:17" ht="12.75"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</row>
    <row r="518" spans="4:17" ht="12.75"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</row>
    <row r="519" spans="4:17" ht="12.75"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</row>
    <row r="520" spans="4:17" ht="12.75"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</row>
    <row r="521" spans="4:17" ht="12.75"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</row>
    <row r="522" spans="4:17" ht="12.75"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</row>
    <row r="523" spans="4:17" ht="12.75"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</row>
    <row r="524" spans="4:17" ht="12.75"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</row>
    <row r="525" spans="4:17" ht="12.75"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</row>
    <row r="526" spans="4:17" ht="12.75"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</row>
    <row r="527" spans="4:17" ht="12.75"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</row>
    <row r="528" spans="4:17" ht="12.75"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</row>
    <row r="529" spans="4:17" ht="12.75"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</row>
    <row r="530" spans="4:17" ht="12.75"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</row>
    <row r="531" spans="4:17" ht="12.75"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</row>
    <row r="532" spans="4:17" ht="12.75"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</row>
    <row r="533" spans="4:17" ht="12.75"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</row>
    <row r="534" spans="4:17" ht="12.75"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</row>
    <row r="535" spans="4:17" ht="12.75"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</row>
    <row r="536" spans="4:17" ht="12.75"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</row>
    <row r="537" spans="4:17" ht="12.75"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</row>
    <row r="538" spans="4:17" ht="12.75"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</row>
    <row r="539" spans="4:17" ht="12.75"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</row>
    <row r="540" spans="4:17" ht="12.75"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</row>
    <row r="541" spans="4:17" ht="12.75"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</row>
    <row r="542" spans="4:17" ht="12.75"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</row>
    <row r="543" spans="4:17" ht="12.75"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</row>
    <row r="544" spans="4:17" ht="12.75"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</row>
    <row r="545" spans="4:17" ht="12.75"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</row>
    <row r="546" spans="4:17" ht="12.75"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</row>
    <row r="547" spans="4:17" ht="12.75"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</row>
    <row r="548" spans="4:17" ht="12.75"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</row>
    <row r="549" spans="4:17" ht="12.75"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</row>
    <row r="550" spans="4:17" ht="12.75"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</row>
    <row r="551" spans="4:17" ht="12.75"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</row>
    <row r="552" spans="4:17" ht="12.75"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</row>
    <row r="553" spans="4:17" ht="12.75"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</row>
    <row r="554" spans="4:17" ht="12.75"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</row>
    <row r="555" spans="4:17" ht="12.75"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</row>
    <row r="556" spans="4:17" ht="12.75"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</row>
    <row r="557" spans="4:17" ht="12.75"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</row>
    <row r="558" spans="4:17" ht="12.75"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</row>
    <row r="559" spans="4:17" ht="12.75"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</row>
    <row r="560" spans="4:17" ht="12.75"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</row>
    <row r="561" spans="4:17" ht="12.75"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</row>
    <row r="562" spans="4:17" ht="12.75"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</row>
    <row r="563" spans="4:17" ht="12.75"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</row>
    <row r="564" spans="4:17" ht="12.75"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</row>
    <row r="565" spans="4:17" ht="12.75"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</row>
    <row r="566" spans="4:17" ht="12.75"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</row>
    <row r="567" spans="4:17" ht="12.75"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</row>
    <row r="568" spans="4:17" ht="12.75"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</row>
    <row r="569" spans="4:17" ht="12.75"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</row>
    <row r="570" spans="4:17" ht="12.75"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</row>
    <row r="571" spans="4:17" ht="12.75"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</row>
    <row r="572" spans="4:17" ht="12.75"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</row>
    <row r="573" spans="4:17" ht="12.75"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</row>
    <row r="574" spans="4:17" ht="12.75"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</row>
    <row r="575" spans="4:17" ht="12.75"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</row>
    <row r="576" spans="4:17" ht="12.75"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</row>
    <row r="577" spans="4:17" ht="12.75"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</row>
    <row r="578" spans="4:17" ht="12.75"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</row>
    <row r="579" spans="4:17" ht="12.75"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</row>
    <row r="580" spans="4:17" ht="12.75"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</row>
    <row r="581" spans="4:17" ht="12.75"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</row>
    <row r="582" spans="4:17" ht="12.75"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</row>
    <row r="583" spans="4:17" ht="12.75"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</row>
    <row r="584" spans="4:17" ht="12.75"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</row>
    <row r="585" spans="4:17" ht="12.75"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</row>
    <row r="586" spans="4:17" ht="12.75"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</row>
    <row r="587" spans="4:17" ht="12.75"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</row>
    <row r="588" spans="4:17" ht="12.75"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</row>
    <row r="589" spans="4:17" ht="12.75"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</row>
    <row r="590" spans="4:17" ht="12.75"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</row>
    <row r="591" spans="4:17" ht="12.75"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</row>
    <row r="592" spans="4:17" ht="12.75"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</row>
    <row r="593" spans="4:17" ht="12.75"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</row>
    <row r="594" spans="4:17" ht="12.75"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</row>
    <row r="595" spans="4:17" ht="12.75"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</row>
    <row r="596" spans="4:17" ht="12.75"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</row>
    <row r="597" spans="4:17" ht="12.75"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</row>
    <row r="598" spans="4:17" ht="12.75"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</row>
    <row r="599" spans="4:17" ht="12.75"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</row>
    <row r="600" spans="4:17" ht="12.75"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</row>
    <row r="601" spans="4:17" ht="12.75"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</row>
    <row r="602" spans="4:17" ht="12.75"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</row>
    <row r="603" spans="4:17" ht="12.75"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</row>
    <row r="604" spans="4:17" ht="12.75"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</row>
    <row r="605" spans="4:17" ht="12.75"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</row>
    <row r="606" spans="4:17" ht="12.75"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</row>
    <row r="607" spans="4:17" ht="12.75"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</row>
    <row r="608" spans="4:17" ht="12.75"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</row>
    <row r="609" spans="4:17" ht="12.75"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</row>
    <row r="610" spans="4:17" ht="12.75"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</row>
    <row r="611" spans="4:17" ht="12.75"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</row>
    <row r="612" spans="4:17" ht="12.75"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</row>
    <row r="613" spans="4:17" ht="12.75"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</row>
    <row r="614" spans="4:17" ht="12.75"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</row>
    <row r="615" spans="4:17" ht="12.75"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</row>
    <row r="616" spans="4:17" ht="12.75"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</row>
    <row r="617" spans="4:17" ht="12.75"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</row>
    <row r="618" spans="4:17" ht="12.75"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</row>
    <row r="619" spans="4:17" ht="12.75"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</row>
    <row r="620" spans="4:17" ht="12.75"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</row>
    <row r="621" spans="4:17" ht="12.75"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</row>
    <row r="622" spans="4:17" ht="12.75"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</row>
    <row r="623" spans="4:17" ht="12.75"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</row>
    <row r="624" spans="4:17" ht="12.75"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</row>
    <row r="625" spans="4:17" ht="12.75"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</row>
    <row r="626" spans="4:17" ht="12.75"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</row>
    <row r="627" spans="4:17" ht="12.75"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</row>
    <row r="628" spans="4:17" ht="12.75"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</row>
    <row r="629" spans="4:17" ht="12.75"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</row>
    <row r="630" spans="4:17" ht="12.75"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</row>
    <row r="631" spans="4:17" ht="12.75"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</row>
    <row r="632" spans="4:17" ht="12.75"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</row>
    <row r="633" spans="4:17" ht="12.75"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</row>
    <row r="634" spans="4:17" ht="12.75"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</row>
    <row r="635" spans="4:17" ht="12.75"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</row>
    <row r="636" spans="4:17" ht="12.75"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</row>
    <row r="637" spans="4:17" ht="12.75"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</row>
    <row r="638" spans="4:17" ht="12.75"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</row>
    <row r="639" spans="4:17" ht="12.75"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</row>
    <row r="640" spans="4:17" ht="12.75"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</row>
    <row r="641" spans="4:17" ht="12.75"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</row>
    <row r="642" spans="4:17" ht="12.75"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</row>
    <row r="643" spans="4:17" ht="12.75"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</row>
    <row r="644" spans="4:17" ht="12.75"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</row>
    <row r="645" spans="4:17" ht="12.75"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</row>
    <row r="646" spans="4:17" ht="12.75"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</row>
    <row r="647" spans="4:17" ht="12.75"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</row>
    <row r="648" spans="4:17" ht="12.75"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</row>
    <row r="649" spans="4:17" ht="12.75"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</row>
    <row r="650" spans="4:17" ht="12.75"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</row>
    <row r="651" spans="4:17" ht="12.75"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</row>
    <row r="652" spans="4:17" ht="12.75"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</row>
    <row r="653" spans="4:17" ht="12.75"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</row>
    <row r="654" spans="4:17" ht="12.75"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</row>
    <row r="655" spans="4:17" ht="12.75"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</row>
    <row r="656" spans="4:17" ht="12.75"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</row>
    <row r="657" spans="4:17" ht="12.75"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</row>
    <row r="658" spans="4:17" ht="12.75"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</row>
    <row r="659" spans="4:17" ht="12.75"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</row>
    <row r="660" spans="4:17" ht="12.75"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</row>
    <row r="661" spans="4:17" ht="12.75"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</row>
    <row r="662" spans="4:17" ht="12.75"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</row>
    <row r="663" spans="4:17" ht="12.75"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</row>
    <row r="664" spans="4:17" ht="12.75"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</row>
    <row r="665" spans="4:17" ht="12.75"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</row>
    <row r="666" spans="4:17" ht="12.75"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</row>
    <row r="667" spans="4:17" ht="12.75"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</row>
    <row r="668" spans="4:17" ht="12.75"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</row>
    <row r="669" spans="4:17" ht="12.75"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</row>
    <row r="670" spans="4:17" ht="12.75"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</row>
    <row r="671" spans="4:17" ht="12.75"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</row>
    <row r="672" spans="4:17" ht="12.75"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</row>
    <row r="673" spans="4:17" ht="12.75"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</row>
    <row r="674" spans="4:17" ht="12.75"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</row>
    <row r="675" spans="4:17" ht="12.75"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</row>
    <row r="676" spans="4:17" ht="12.75"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</row>
    <row r="677" spans="4:17" ht="12.75"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</row>
    <row r="678" spans="4:17" ht="12.75"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</row>
    <row r="679" spans="4:17" ht="12.75"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</row>
    <row r="680" spans="4:17" ht="12.75"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</row>
    <row r="681" spans="4:17" ht="12.75"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</row>
    <row r="682" spans="4:17" ht="12.75"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</row>
    <row r="683" spans="4:17" ht="12.75"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</row>
    <row r="684" spans="4:17" ht="12.75"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</row>
    <row r="685" spans="4:17" ht="12.75"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</row>
    <row r="686" spans="4:17" ht="12.75"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</row>
    <row r="687" spans="4:17" ht="12.75"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</row>
    <row r="688" spans="4:17" ht="12.75"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</row>
    <row r="689" spans="4:17" ht="12.75"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</row>
    <row r="690" spans="4:17" ht="12.75"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</row>
    <row r="691" spans="4:17" ht="12.75"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</row>
    <row r="692" spans="4:17" ht="12.75"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</row>
    <row r="693" spans="4:17" ht="12.75"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</row>
    <row r="694" spans="4:17" ht="12.75"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</row>
    <row r="695" spans="4:17" ht="12.75"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</row>
    <row r="696" spans="4:17" ht="12.75"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</row>
    <row r="697" spans="4:17" ht="12.75"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</row>
    <row r="698" spans="4:17" ht="12.75"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</row>
    <row r="699" spans="4:17" ht="12.75"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</row>
    <row r="700" spans="4:17" ht="12.75"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</row>
    <row r="701" spans="4:17" ht="12.75"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</row>
    <row r="702" spans="4:17" ht="12.75"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</row>
    <row r="703" spans="4:17" ht="12.75"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</row>
    <row r="704" spans="4:17" ht="12.75"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</row>
    <row r="705" spans="4:17" ht="12.75"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</row>
    <row r="706" spans="4:17" ht="12.75"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</row>
    <row r="707" spans="4:17" ht="12.75"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</row>
    <row r="708" spans="4:17" ht="12.75"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</row>
    <row r="709" spans="4:17" ht="12.75"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</row>
    <row r="710" spans="4:17" ht="12.75"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</row>
    <row r="711" spans="4:17" ht="12.75"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</row>
    <row r="712" spans="4:17" ht="12.75"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</row>
    <row r="713" spans="4:17" ht="12.75"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</row>
    <row r="714" spans="4:17" ht="12.75"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</row>
    <row r="715" spans="4:17" ht="12.75"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</row>
    <row r="716" spans="4:17" ht="12.75"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</row>
    <row r="717" spans="4:17" ht="12.75"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</row>
    <row r="718" spans="4:17" ht="12.75"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</row>
    <row r="719" spans="4:17" ht="12.75"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</row>
    <row r="720" spans="4:17" ht="12.75"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</row>
    <row r="721" spans="4:17" ht="12.75"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</row>
    <row r="722" spans="4:17" ht="12.75"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</row>
    <row r="723" spans="4:17" ht="12.75"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</row>
    <row r="724" spans="4:17" ht="12.75"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</row>
    <row r="725" spans="4:17" ht="12.75"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</row>
    <row r="726" spans="4:17" ht="12.75"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</row>
    <row r="727" spans="4:17" ht="12.75"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</row>
    <row r="728" spans="4:17" ht="12.75"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</row>
    <row r="729" spans="4:17" ht="12.75"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</row>
    <row r="730" spans="4:17" ht="12.75"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</row>
    <row r="731" spans="4:17" ht="12.75"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</row>
    <row r="732" spans="4:17" ht="12.75"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</row>
    <row r="733" spans="4:17" ht="12.75"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</row>
    <row r="734" spans="4:17" ht="12.75"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</row>
    <row r="735" spans="4:17" ht="12.75"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</row>
    <row r="736" spans="4:17" ht="12.75"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</row>
    <row r="737" spans="4:17" ht="12.75"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</row>
    <row r="738" spans="4:17" ht="12.75"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</row>
    <row r="739" spans="4:17" ht="12.75"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</row>
    <row r="740" spans="4:17" ht="12.75"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</row>
    <row r="741" spans="4:17" ht="12.75"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</row>
    <row r="742" spans="4:17" ht="12.75"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</row>
    <row r="743" spans="4:17" ht="12.75"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</row>
    <row r="744" spans="4:17" ht="12.75"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</row>
    <row r="745" spans="4:17" ht="12.75"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</row>
    <row r="746" spans="4:17" ht="12.75"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</row>
    <row r="747" spans="4:17" ht="12.75"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</row>
    <row r="748" spans="4:17" ht="12.75"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</row>
    <row r="749" spans="4:17" ht="12.75"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</row>
    <row r="750" spans="4:17" ht="12.75"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</row>
    <row r="751" spans="4:17" ht="12.75"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</row>
    <row r="752" spans="4:17" ht="12.75"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</row>
    <row r="753" spans="4:17" ht="12.75"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</row>
    <row r="754" spans="4:17" ht="12.75"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</row>
    <row r="755" spans="4:17" ht="12.75"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</row>
    <row r="756" spans="4:17" ht="12.75"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</row>
    <row r="757" spans="4:17" ht="12.75"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</row>
    <row r="758" spans="4:17" ht="12.75"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</row>
    <row r="759" spans="4:17" ht="12.75"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</row>
    <row r="760" spans="4:17" ht="12.75"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</row>
    <row r="761" spans="4:17" ht="12.75"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</row>
    <row r="762" spans="4:17" ht="12.75"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</row>
    <row r="763" spans="4:17" ht="12.75"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</row>
    <row r="764" spans="4:17" ht="12.75"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</row>
    <row r="765" spans="4:17" ht="12.75"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</row>
    <row r="766" spans="4:17" ht="12.75"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</row>
    <row r="767" spans="4:17" ht="12.75"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</row>
    <row r="768" spans="4:17" ht="12.75"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</row>
    <row r="769" spans="4:17" ht="12.75"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</row>
    <row r="770" spans="4:17" ht="12.75"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</row>
    <row r="771" spans="4:17" ht="12.75"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</row>
    <row r="772" spans="4:17" ht="12.75"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</row>
    <row r="773" spans="4:17" ht="12.75"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</row>
    <row r="774" spans="4:17" ht="12.75"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</row>
    <row r="775" spans="4:17" ht="12.75"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</row>
    <row r="776" spans="4:17" ht="12.75"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</row>
    <row r="777" spans="4:17" ht="12.75"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</row>
    <row r="778" spans="4:17" ht="12.75"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</row>
    <row r="779" spans="4:17" ht="12.75"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</row>
    <row r="780" spans="4:17" ht="12.75"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</row>
    <row r="781" spans="4:17" ht="12.75"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</row>
    <row r="782" spans="4:17" ht="12.75"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</row>
    <row r="783" spans="4:17" ht="12.75"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</row>
    <row r="784" spans="4:17" ht="12.75"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</row>
    <row r="785" spans="4:17" ht="12.75"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</row>
    <row r="786" spans="4:17" ht="12.75"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</row>
    <row r="787" spans="4:17" ht="12.75"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</row>
    <row r="788" spans="4:17" ht="12.75"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</row>
    <row r="789" spans="4:17" ht="12.75"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</row>
    <row r="790" spans="4:17" ht="12.75"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</row>
    <row r="791" spans="4:17" ht="12.75"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</row>
    <row r="792" spans="4:17" ht="12.75"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</row>
    <row r="793" spans="4:17" ht="12.75"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</row>
    <row r="794" spans="4:17" ht="12.75"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</row>
    <row r="795" spans="4:17" ht="12.75"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</row>
    <row r="796" spans="4:17" ht="12.75"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</row>
    <row r="797" spans="4:17" ht="12.75"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</row>
    <row r="798" spans="4:17" ht="12.75"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</row>
    <row r="799" spans="4:17" ht="12.75"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</row>
    <row r="800" spans="4:17" ht="12.75"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</row>
    <row r="801" spans="4:17" ht="12.75"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</row>
    <row r="802" spans="4:17" ht="12.75"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</row>
    <row r="803" spans="4:17" ht="12.75"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</row>
    <row r="804" spans="4:17" ht="12.75"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</row>
    <row r="805" spans="4:17" ht="12.75"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</row>
    <row r="806" spans="4:17" ht="12.75"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</row>
    <row r="807" spans="4:17" ht="12.75"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</row>
    <row r="808" spans="4:17" ht="12.75"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</row>
    <row r="809" spans="4:17" ht="12.75"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</row>
    <row r="810" spans="4:17" ht="12.75"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</row>
    <row r="811" spans="4:17" ht="12.75"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</row>
    <row r="812" spans="4:17" ht="12.75"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</row>
    <row r="813" spans="4:17" ht="12.75"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</row>
    <row r="814" spans="4:17" ht="12.75"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</row>
    <row r="815" spans="4:17" ht="12.75"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</row>
    <row r="816" spans="4:17" ht="12.75"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</row>
    <row r="817" spans="4:17" ht="12.75"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</row>
    <row r="818" spans="4:17" ht="12.75"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</row>
    <row r="819" spans="4:17" ht="12.75"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</row>
    <row r="820" spans="4:17" ht="12.75"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</row>
    <row r="821" spans="4:17" ht="12.75"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</row>
    <row r="822" spans="4:17" ht="12.75"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</row>
    <row r="823" spans="4:17" ht="12.75"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</row>
    <row r="824" spans="4:17" ht="12.75"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</row>
    <row r="825" spans="4:17" ht="12.75"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</row>
    <row r="826" spans="4:17" ht="12.75"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</row>
    <row r="827" spans="4:17" ht="12.75"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</row>
    <row r="828" spans="4:17" ht="12.75"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</row>
    <row r="829" spans="4:17" ht="12.75"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</row>
    <row r="830" spans="4:17" ht="12.75"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</row>
    <row r="831" spans="4:17" ht="12.75"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</row>
    <row r="832" spans="4:17" ht="12.75"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</row>
    <row r="833" spans="4:17" ht="12.75"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</row>
    <row r="834" spans="4:17" ht="12.75"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</row>
    <row r="835" spans="4:17" ht="12.75"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</row>
    <row r="836" spans="4:17" ht="12.75"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</row>
    <row r="837" spans="4:17" ht="12.75"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</row>
    <row r="838" spans="4:17" ht="12.75"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</row>
    <row r="839" spans="4:17" ht="12.75"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</row>
  </sheetData>
  <sheetProtection/>
  <mergeCells count="8">
    <mergeCell ref="A7:A8"/>
    <mergeCell ref="B7:B8"/>
    <mergeCell ref="C7:C8"/>
    <mergeCell ref="D7:D8"/>
    <mergeCell ref="N9:O9"/>
    <mergeCell ref="F9:L9"/>
    <mergeCell ref="E7:L8"/>
    <mergeCell ref="M7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57421875" style="0" customWidth="1"/>
    <col min="2" max="2" width="4.7109375" style="0" customWidth="1"/>
    <col min="3" max="3" width="5.8515625" style="0" customWidth="1"/>
    <col min="4" max="4" width="11.7109375" style="0" customWidth="1"/>
    <col min="5" max="5" width="11.140625" style="0" customWidth="1"/>
    <col min="6" max="6" width="11.7109375" style="0" customWidth="1"/>
    <col min="7" max="7" width="10.57421875" style="0" customWidth="1"/>
    <col min="9" max="9" width="10.57421875" style="0" customWidth="1"/>
    <col min="11" max="11" width="6.7109375" style="0" customWidth="1"/>
    <col min="12" max="12" width="8.28125" style="0" customWidth="1"/>
    <col min="13" max="13" width="11.140625" style="0" customWidth="1"/>
    <col min="14" max="14" width="10.421875" style="0" customWidth="1"/>
  </cols>
  <sheetData>
    <row r="1" spans="12:15" ht="12.75">
      <c r="L1" s="108" t="s">
        <v>432</v>
      </c>
      <c r="M1" s="108"/>
      <c r="N1" s="108"/>
      <c r="O1" s="90"/>
    </row>
    <row r="2" spans="12:15" ht="12.75">
      <c r="L2" s="108" t="s">
        <v>570</v>
      </c>
      <c r="M2" s="108"/>
      <c r="N2" s="108"/>
      <c r="O2" s="90"/>
    </row>
    <row r="3" spans="12:15" ht="12.75">
      <c r="L3" s="108" t="s">
        <v>16</v>
      </c>
      <c r="M3" s="108"/>
      <c r="N3" s="108"/>
      <c r="O3" s="90"/>
    </row>
    <row r="4" spans="12:15" ht="12.75">
      <c r="L4" s="108" t="s">
        <v>580</v>
      </c>
      <c r="M4" s="108"/>
      <c r="N4" s="108"/>
      <c r="O4" s="90"/>
    </row>
    <row r="6" spans="5:12" ht="12.75">
      <c r="E6" s="90" t="s">
        <v>629</v>
      </c>
      <c r="F6" s="90"/>
      <c r="G6" s="90"/>
      <c r="H6" s="90"/>
      <c r="I6" s="90"/>
      <c r="J6" s="90"/>
      <c r="K6" s="90"/>
      <c r="L6" s="90"/>
    </row>
    <row r="7" spans="5:12" ht="12.75">
      <c r="E7" s="90" t="s">
        <v>433</v>
      </c>
      <c r="F7" s="90"/>
      <c r="G7" s="90"/>
      <c r="H7" s="90"/>
      <c r="I7" s="90"/>
      <c r="J7" s="90"/>
      <c r="K7" s="90"/>
      <c r="L7" s="90"/>
    </row>
    <row r="9" spans="1:17" ht="12.75">
      <c r="A9" s="447" t="s">
        <v>434</v>
      </c>
      <c r="B9" s="426" t="s">
        <v>43</v>
      </c>
      <c r="C9" s="426" t="s">
        <v>44</v>
      </c>
      <c r="D9" s="428" t="s">
        <v>384</v>
      </c>
      <c r="E9" s="434" t="s">
        <v>385</v>
      </c>
      <c r="F9" s="435"/>
      <c r="G9" s="435"/>
      <c r="H9" s="435"/>
      <c r="I9" s="435"/>
      <c r="J9" s="435"/>
      <c r="K9" s="435"/>
      <c r="L9" s="436"/>
      <c r="M9" s="440" t="s">
        <v>386</v>
      </c>
      <c r="N9" s="435"/>
      <c r="O9" s="435"/>
      <c r="P9" s="435"/>
      <c r="Q9" s="436"/>
    </row>
    <row r="10" spans="1:17" ht="42.75" customHeight="1">
      <c r="A10" s="448"/>
      <c r="B10" s="427"/>
      <c r="C10" s="427"/>
      <c r="D10" s="427"/>
      <c r="E10" s="437"/>
      <c r="F10" s="438"/>
      <c r="G10" s="438"/>
      <c r="H10" s="438"/>
      <c r="I10" s="438"/>
      <c r="J10" s="438"/>
      <c r="K10" s="438"/>
      <c r="L10" s="439"/>
      <c r="M10" s="437"/>
      <c r="N10" s="438"/>
      <c r="O10" s="438"/>
      <c r="P10" s="438"/>
      <c r="Q10" s="439"/>
    </row>
    <row r="11" spans="1:17" ht="33">
      <c r="A11" s="310"/>
      <c r="B11" s="293"/>
      <c r="C11" s="293"/>
      <c r="D11" s="293"/>
      <c r="E11" s="293"/>
      <c r="F11" s="431" t="s">
        <v>387</v>
      </c>
      <c r="G11" s="432"/>
      <c r="H11" s="432"/>
      <c r="I11" s="432"/>
      <c r="J11" s="432"/>
      <c r="K11" s="432"/>
      <c r="L11" s="433"/>
      <c r="M11" s="294"/>
      <c r="N11" s="429" t="s">
        <v>388</v>
      </c>
      <c r="O11" s="430"/>
      <c r="P11" s="399" t="s">
        <v>630</v>
      </c>
      <c r="Q11" s="296" t="s">
        <v>390</v>
      </c>
    </row>
    <row r="12" spans="1:17" ht="126.75">
      <c r="A12" s="310"/>
      <c r="B12" s="293"/>
      <c r="C12" s="293"/>
      <c r="D12" s="293"/>
      <c r="E12" s="293"/>
      <c r="F12" s="400" t="s">
        <v>631</v>
      </c>
      <c r="G12" s="400" t="s">
        <v>632</v>
      </c>
      <c r="H12" s="312" t="s">
        <v>393</v>
      </c>
      <c r="I12" s="312" t="s">
        <v>394</v>
      </c>
      <c r="J12" s="401" t="s">
        <v>633</v>
      </c>
      <c r="K12" s="401" t="s">
        <v>582</v>
      </c>
      <c r="L12" s="312" t="s">
        <v>396</v>
      </c>
      <c r="M12" s="313"/>
      <c r="N12" s="311"/>
      <c r="O12" s="401" t="s">
        <v>634</v>
      </c>
      <c r="P12" s="314"/>
      <c r="Q12" s="314"/>
    </row>
    <row r="13" spans="1:17" ht="12.75">
      <c r="A13" s="122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</row>
    <row r="14" spans="1:17" ht="12.75">
      <c r="A14" s="315" t="s">
        <v>435</v>
      </c>
      <c r="B14" s="316">
        <v>758</v>
      </c>
      <c r="C14" s="316">
        <v>75818</v>
      </c>
      <c r="D14" s="308">
        <f>SUM(E14,M14)</f>
        <v>1340118</v>
      </c>
      <c r="E14" s="308">
        <f>SUM(F14:L14)</f>
        <v>1340118</v>
      </c>
      <c r="F14" s="317"/>
      <c r="G14" s="307">
        <v>1340118</v>
      </c>
      <c r="H14" s="308"/>
      <c r="I14" s="308"/>
      <c r="J14" s="308"/>
      <c r="K14" s="308"/>
      <c r="L14" s="308"/>
      <c r="M14" s="307">
        <f>SUM(N14,P14,Q14)</f>
        <v>0</v>
      </c>
      <c r="N14" s="308"/>
      <c r="O14" s="308"/>
      <c r="P14" s="308"/>
      <c r="Q14" s="308"/>
    </row>
    <row r="15" spans="1:17" ht="12.75">
      <c r="A15" s="122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307">
        <f aca="true" t="shared" si="0" ref="M15:M80">SUM(N15,P15,Q15)</f>
        <v>0</v>
      </c>
      <c r="N15" s="121"/>
      <c r="O15" s="121"/>
      <c r="P15" s="121"/>
      <c r="Q15" s="121"/>
    </row>
    <row r="16" spans="1:17" ht="12.75">
      <c r="A16" s="449" t="s">
        <v>436</v>
      </c>
      <c r="B16" s="305">
        <v>756</v>
      </c>
      <c r="C16" s="316">
        <v>75647</v>
      </c>
      <c r="D16" s="307">
        <f aca="true" t="shared" si="1" ref="D16:D30">SUM(E16,M16)</f>
        <v>245000</v>
      </c>
      <c r="E16" s="307">
        <f aca="true" t="shared" si="2" ref="E16:E30">SUM(F16:L16)</f>
        <v>245000</v>
      </c>
      <c r="F16" s="307">
        <v>245000</v>
      </c>
      <c r="G16" s="307"/>
      <c r="H16" s="307"/>
      <c r="I16" s="307"/>
      <c r="J16" s="307"/>
      <c r="K16" s="307"/>
      <c r="L16" s="307"/>
      <c r="M16" s="307">
        <f t="shared" si="0"/>
        <v>0</v>
      </c>
      <c r="N16" s="307"/>
      <c r="O16" s="307"/>
      <c r="P16" s="307"/>
      <c r="Q16" s="307"/>
    </row>
    <row r="17" spans="1:17" ht="12.75">
      <c r="A17" s="450"/>
      <c r="B17" s="305">
        <v>852</v>
      </c>
      <c r="C17" s="316">
        <v>85213</v>
      </c>
      <c r="D17" s="307">
        <f t="shared" si="1"/>
        <v>1000</v>
      </c>
      <c r="E17" s="307">
        <f t="shared" si="2"/>
        <v>1000</v>
      </c>
      <c r="F17" s="307"/>
      <c r="G17" s="307"/>
      <c r="H17" s="307">
        <v>1000</v>
      </c>
      <c r="I17" s="308"/>
      <c r="J17" s="308"/>
      <c r="K17" s="308"/>
      <c r="L17" s="308"/>
      <c r="M17" s="307">
        <f t="shared" si="0"/>
        <v>0</v>
      </c>
      <c r="N17" s="308"/>
      <c r="O17" s="308"/>
      <c r="P17" s="308"/>
      <c r="Q17" s="308"/>
    </row>
    <row r="18" spans="1:17" ht="12.75">
      <c r="A18" s="450"/>
      <c r="B18" s="305">
        <v>852</v>
      </c>
      <c r="C18" s="316">
        <v>85214</v>
      </c>
      <c r="D18" s="307">
        <f t="shared" si="1"/>
        <v>10000</v>
      </c>
      <c r="E18" s="307">
        <f t="shared" si="2"/>
        <v>10000</v>
      </c>
      <c r="F18" s="307"/>
      <c r="G18" s="307"/>
      <c r="H18" s="307">
        <v>10000</v>
      </c>
      <c r="I18" s="308"/>
      <c r="J18" s="308"/>
      <c r="K18" s="308"/>
      <c r="L18" s="308"/>
      <c r="M18" s="307">
        <f t="shared" si="0"/>
        <v>0</v>
      </c>
      <c r="N18" s="308"/>
      <c r="O18" s="308"/>
      <c r="P18" s="308"/>
      <c r="Q18" s="308"/>
    </row>
    <row r="19" spans="1:17" ht="12.75">
      <c r="A19" s="450"/>
      <c r="B19" s="305">
        <v>852</v>
      </c>
      <c r="C19" s="316">
        <v>85295</v>
      </c>
      <c r="D19" s="307">
        <f t="shared" si="1"/>
        <v>200</v>
      </c>
      <c r="E19" s="307">
        <f t="shared" si="2"/>
        <v>200</v>
      </c>
      <c r="F19" s="307"/>
      <c r="G19" s="307"/>
      <c r="H19" s="307">
        <v>200</v>
      </c>
      <c r="I19" s="308"/>
      <c r="J19" s="308"/>
      <c r="K19" s="308"/>
      <c r="L19" s="308"/>
      <c r="M19" s="307">
        <f t="shared" si="0"/>
        <v>0</v>
      </c>
      <c r="N19" s="308"/>
      <c r="O19" s="308"/>
      <c r="P19" s="308"/>
      <c r="Q19" s="308"/>
    </row>
    <row r="20" spans="1:17" ht="12.75">
      <c r="A20" s="318" t="s">
        <v>437</v>
      </c>
      <c r="B20" s="319"/>
      <c r="C20" s="320"/>
      <c r="D20" s="317">
        <f>SUM(D16:D19)</f>
        <v>256200</v>
      </c>
      <c r="E20" s="317">
        <f>SUM(E16:E19)</f>
        <v>256200</v>
      </c>
      <c r="F20" s="317">
        <f>SUM(F16:F19)</f>
        <v>245000</v>
      </c>
      <c r="G20" s="317"/>
      <c r="H20" s="317">
        <f>SUM(H16:H19)</f>
        <v>11200</v>
      </c>
      <c r="I20" s="317"/>
      <c r="J20" s="317"/>
      <c r="K20" s="317"/>
      <c r="L20" s="317"/>
      <c r="M20" s="307">
        <f t="shared" si="0"/>
        <v>0</v>
      </c>
      <c r="N20" s="317"/>
      <c r="O20" s="317"/>
      <c r="P20" s="317"/>
      <c r="Q20" s="317"/>
    </row>
    <row r="21" spans="1:17" ht="12.75">
      <c r="A21" s="449" t="s">
        <v>438</v>
      </c>
      <c r="B21" s="321" t="s">
        <v>108</v>
      </c>
      <c r="C21" s="321" t="s">
        <v>110</v>
      </c>
      <c r="D21" s="307">
        <f t="shared" si="1"/>
        <v>8000</v>
      </c>
      <c r="E21" s="307">
        <f>SUM(F21:L21)</f>
        <v>8000</v>
      </c>
      <c r="F21" s="307"/>
      <c r="G21" s="307"/>
      <c r="H21" s="307">
        <v>8000</v>
      </c>
      <c r="I21" s="307"/>
      <c r="J21" s="307"/>
      <c r="K21" s="307"/>
      <c r="L21" s="307"/>
      <c r="M21" s="307">
        <f t="shared" si="0"/>
        <v>0</v>
      </c>
      <c r="N21" s="308"/>
      <c r="O21" s="308"/>
      <c r="P21" s="308"/>
      <c r="Q21" s="308"/>
    </row>
    <row r="22" spans="1:17" ht="12.75">
      <c r="A22" s="450"/>
      <c r="B22" s="305">
        <v>600</v>
      </c>
      <c r="C22" s="316">
        <v>60004</v>
      </c>
      <c r="D22" s="307">
        <f t="shared" si="1"/>
        <v>7209173</v>
      </c>
      <c r="E22" s="307">
        <f t="shared" si="2"/>
        <v>2100000</v>
      </c>
      <c r="F22" s="307"/>
      <c r="G22" s="307"/>
      <c r="H22" s="307">
        <v>2100000</v>
      </c>
      <c r="I22" s="307"/>
      <c r="J22" s="307"/>
      <c r="K22" s="307"/>
      <c r="L22" s="307"/>
      <c r="M22" s="307">
        <f t="shared" si="0"/>
        <v>5109173</v>
      </c>
      <c r="N22" s="307">
        <v>5109173</v>
      </c>
      <c r="O22" s="307">
        <v>4049936</v>
      </c>
      <c r="P22" s="307"/>
      <c r="Q22" s="307"/>
    </row>
    <row r="23" spans="1:17" ht="12.75">
      <c r="A23" s="450"/>
      <c r="B23" s="305">
        <v>756</v>
      </c>
      <c r="C23" s="316">
        <v>75647</v>
      </c>
      <c r="D23" s="307">
        <f t="shared" si="1"/>
        <v>32000</v>
      </c>
      <c r="E23" s="307">
        <f t="shared" si="2"/>
        <v>32000</v>
      </c>
      <c r="F23" s="307"/>
      <c r="G23" s="307">
        <v>32000</v>
      </c>
      <c r="H23" s="307"/>
      <c r="I23" s="307"/>
      <c r="J23" s="307"/>
      <c r="K23" s="307"/>
      <c r="L23" s="307"/>
      <c r="M23" s="307">
        <f t="shared" si="0"/>
        <v>0</v>
      </c>
      <c r="N23" s="307"/>
      <c r="O23" s="307"/>
      <c r="P23" s="308"/>
      <c r="Q23" s="308"/>
    </row>
    <row r="24" spans="1:17" ht="12.75">
      <c r="A24" s="450"/>
      <c r="B24" s="305">
        <v>757</v>
      </c>
      <c r="C24" s="305">
        <v>75702</v>
      </c>
      <c r="D24" s="307">
        <f t="shared" si="1"/>
        <v>670000</v>
      </c>
      <c r="E24" s="307">
        <f t="shared" si="2"/>
        <v>670000</v>
      </c>
      <c r="F24" s="307"/>
      <c r="G24" s="307"/>
      <c r="H24" s="307"/>
      <c r="I24" s="307"/>
      <c r="J24" s="307"/>
      <c r="K24" s="307"/>
      <c r="L24" s="307">
        <v>670000</v>
      </c>
      <c r="M24" s="307">
        <f t="shared" si="0"/>
        <v>0</v>
      </c>
      <c r="N24" s="308"/>
      <c r="O24" s="308"/>
      <c r="P24" s="308"/>
      <c r="Q24" s="308"/>
    </row>
    <row r="25" spans="1:17" ht="12.75">
      <c r="A25" s="450"/>
      <c r="B25" s="305">
        <v>801</v>
      </c>
      <c r="C25" s="305">
        <v>80104</v>
      </c>
      <c r="D25" s="307">
        <f t="shared" si="1"/>
        <v>337120</v>
      </c>
      <c r="E25" s="307">
        <f t="shared" si="2"/>
        <v>337120</v>
      </c>
      <c r="F25" s="307"/>
      <c r="G25" s="307"/>
      <c r="H25" s="307">
        <v>337120</v>
      </c>
      <c r="I25" s="307"/>
      <c r="J25" s="307"/>
      <c r="K25" s="307"/>
      <c r="L25" s="307"/>
      <c r="M25" s="307">
        <f t="shared" si="0"/>
        <v>0</v>
      </c>
      <c r="N25" s="308"/>
      <c r="O25" s="308"/>
      <c r="P25" s="308"/>
      <c r="Q25" s="308"/>
    </row>
    <row r="26" spans="1:17" ht="12.75">
      <c r="A26" s="450"/>
      <c r="B26" s="305">
        <v>801</v>
      </c>
      <c r="C26" s="305">
        <v>80110</v>
      </c>
      <c r="D26" s="307">
        <f t="shared" si="1"/>
        <v>245280</v>
      </c>
      <c r="E26" s="307">
        <f t="shared" si="2"/>
        <v>245280</v>
      </c>
      <c r="F26" s="307"/>
      <c r="G26" s="307"/>
      <c r="H26" s="307">
        <v>245280</v>
      </c>
      <c r="I26" s="307"/>
      <c r="J26" s="307"/>
      <c r="K26" s="307"/>
      <c r="L26" s="308"/>
      <c r="M26" s="307">
        <f t="shared" si="0"/>
        <v>0</v>
      </c>
      <c r="N26" s="308"/>
      <c r="O26" s="308"/>
      <c r="P26" s="308"/>
      <c r="Q26" s="308"/>
    </row>
    <row r="27" spans="1:17" ht="12.75">
      <c r="A27" s="450"/>
      <c r="B27" s="305">
        <v>852</v>
      </c>
      <c r="C27" s="305">
        <v>85212</v>
      </c>
      <c r="D27" s="307">
        <f t="shared" si="1"/>
        <v>15000</v>
      </c>
      <c r="E27" s="307">
        <f t="shared" si="2"/>
        <v>15000</v>
      </c>
      <c r="F27" s="307"/>
      <c r="G27" s="307"/>
      <c r="H27" s="307">
        <v>15000</v>
      </c>
      <c r="I27" s="307"/>
      <c r="J27" s="308"/>
      <c r="K27" s="308"/>
      <c r="L27" s="308"/>
      <c r="M27" s="307">
        <f t="shared" si="0"/>
        <v>0</v>
      </c>
      <c r="N27" s="308"/>
      <c r="O27" s="308"/>
      <c r="P27" s="308"/>
      <c r="Q27" s="308"/>
    </row>
    <row r="28" spans="1:17" ht="12.75">
      <c r="A28" s="450"/>
      <c r="B28" s="305">
        <v>900</v>
      </c>
      <c r="C28" s="305">
        <v>90001</v>
      </c>
      <c r="D28" s="307">
        <f t="shared" si="1"/>
        <v>3024000</v>
      </c>
      <c r="E28" s="307">
        <f t="shared" si="2"/>
        <v>0</v>
      </c>
      <c r="F28" s="307"/>
      <c r="G28" s="307"/>
      <c r="H28" s="307"/>
      <c r="I28" s="307"/>
      <c r="J28" s="307"/>
      <c r="K28" s="307"/>
      <c r="L28" s="307"/>
      <c r="M28" s="307">
        <f t="shared" si="0"/>
        <v>3024000</v>
      </c>
      <c r="N28" s="307"/>
      <c r="O28" s="307"/>
      <c r="P28" s="307">
        <v>3024000</v>
      </c>
      <c r="Q28" s="308"/>
    </row>
    <row r="29" spans="1:17" ht="12.75">
      <c r="A29" s="450"/>
      <c r="B29" s="305">
        <v>921</v>
      </c>
      <c r="C29" s="305">
        <v>92109</v>
      </c>
      <c r="D29" s="46">
        <f t="shared" si="1"/>
        <v>1204800</v>
      </c>
      <c r="E29" s="46">
        <f t="shared" si="2"/>
        <v>1204800</v>
      </c>
      <c r="F29" s="46"/>
      <c r="G29" s="46"/>
      <c r="H29" s="46">
        <v>1204800</v>
      </c>
      <c r="I29" s="46"/>
      <c r="J29" s="46"/>
      <c r="K29" s="46"/>
      <c r="L29" s="46"/>
      <c r="M29" s="307">
        <f t="shared" si="0"/>
        <v>0</v>
      </c>
      <c r="N29" s="46"/>
      <c r="O29" s="46"/>
      <c r="P29" s="46"/>
      <c r="Q29" s="46"/>
    </row>
    <row r="30" spans="1:17" ht="12.75">
      <c r="A30" s="450"/>
      <c r="B30" s="305">
        <v>921</v>
      </c>
      <c r="C30" s="305">
        <v>92116</v>
      </c>
      <c r="D30" s="46">
        <f t="shared" si="1"/>
        <v>2014000</v>
      </c>
      <c r="E30" s="46">
        <f t="shared" si="2"/>
        <v>2014000</v>
      </c>
      <c r="F30" s="46"/>
      <c r="G30" s="46"/>
      <c r="H30" s="46">
        <v>2014000</v>
      </c>
      <c r="I30" s="46"/>
      <c r="J30" s="46"/>
      <c r="K30" s="46"/>
      <c r="L30" s="46"/>
      <c r="M30" s="307">
        <f t="shared" si="0"/>
        <v>0</v>
      </c>
      <c r="N30" s="46"/>
      <c r="O30" s="46"/>
      <c r="P30" s="46"/>
      <c r="Q30" s="46"/>
    </row>
    <row r="31" spans="1:17" ht="12.75">
      <c r="A31" s="318" t="s">
        <v>437</v>
      </c>
      <c r="B31" s="319"/>
      <c r="C31" s="319"/>
      <c r="D31" s="317">
        <f>SUM(D21:D30)</f>
        <v>14759373</v>
      </c>
      <c r="E31" s="317">
        <f>SUM(E21:E30)</f>
        <v>6626200</v>
      </c>
      <c r="F31" s="317"/>
      <c r="G31" s="317">
        <f aca="true" t="shared" si="3" ref="G31:P31">SUM(G21:G30)</f>
        <v>32000</v>
      </c>
      <c r="H31" s="317">
        <f t="shared" si="3"/>
        <v>5924200</v>
      </c>
      <c r="I31" s="317"/>
      <c r="J31" s="317"/>
      <c r="K31" s="317"/>
      <c r="L31" s="317">
        <f t="shared" si="3"/>
        <v>670000</v>
      </c>
      <c r="M31" s="308">
        <f t="shared" si="0"/>
        <v>8133173</v>
      </c>
      <c r="N31" s="317">
        <f t="shared" si="3"/>
        <v>5109173</v>
      </c>
      <c r="O31" s="317">
        <f t="shared" si="3"/>
        <v>4049936</v>
      </c>
      <c r="P31" s="317">
        <f t="shared" si="3"/>
        <v>3024000</v>
      </c>
      <c r="Q31" s="317"/>
    </row>
    <row r="32" spans="1:17" ht="12.75">
      <c r="A32" s="449" t="s">
        <v>439</v>
      </c>
      <c r="B32" s="321" t="s">
        <v>108</v>
      </c>
      <c r="C32" s="321" t="s">
        <v>217</v>
      </c>
      <c r="D32" s="307">
        <f aca="true" t="shared" si="4" ref="D32:D41">SUM(E32,M32)</f>
        <v>5500</v>
      </c>
      <c r="E32" s="307">
        <f aca="true" t="shared" si="5" ref="E32:E41">SUM(F32:L32)</f>
        <v>5500</v>
      </c>
      <c r="F32" s="307"/>
      <c r="G32" s="307"/>
      <c r="H32" s="307">
        <v>5500</v>
      </c>
      <c r="I32" s="307"/>
      <c r="J32" s="307"/>
      <c r="K32" s="307"/>
      <c r="L32" s="307"/>
      <c r="M32" s="307">
        <f t="shared" si="0"/>
        <v>0</v>
      </c>
      <c r="N32" s="307"/>
      <c r="O32" s="308"/>
      <c r="P32" s="308"/>
      <c r="Q32" s="308"/>
    </row>
    <row r="33" spans="1:17" ht="12.75">
      <c r="A33" s="450"/>
      <c r="B33" s="305">
        <v>801</v>
      </c>
      <c r="C33" s="322">
        <v>80104</v>
      </c>
      <c r="D33" s="307">
        <f t="shared" si="4"/>
        <v>10000</v>
      </c>
      <c r="E33" s="307">
        <f t="shared" si="5"/>
        <v>10000</v>
      </c>
      <c r="F33" s="307"/>
      <c r="G33" s="307"/>
      <c r="H33" s="307">
        <v>10000</v>
      </c>
      <c r="I33" s="307"/>
      <c r="J33" s="307"/>
      <c r="K33" s="307"/>
      <c r="L33" s="307"/>
      <c r="M33" s="307">
        <f t="shared" si="0"/>
        <v>0</v>
      </c>
      <c r="N33" s="308"/>
      <c r="O33" s="308"/>
      <c r="P33" s="308"/>
      <c r="Q33" s="308"/>
    </row>
    <row r="34" spans="1:17" ht="12.75">
      <c r="A34" s="450"/>
      <c r="B34" s="305">
        <v>801</v>
      </c>
      <c r="C34" s="322">
        <v>80123</v>
      </c>
      <c r="D34" s="307">
        <f t="shared" si="4"/>
        <v>100000</v>
      </c>
      <c r="E34" s="307">
        <f t="shared" si="5"/>
        <v>100000</v>
      </c>
      <c r="F34" s="307"/>
      <c r="G34" s="307"/>
      <c r="H34" s="307">
        <v>100000</v>
      </c>
      <c r="I34" s="308"/>
      <c r="J34" s="308"/>
      <c r="K34" s="308"/>
      <c r="L34" s="308"/>
      <c r="M34" s="307">
        <f t="shared" si="0"/>
        <v>0</v>
      </c>
      <c r="N34" s="308"/>
      <c r="O34" s="308"/>
      <c r="P34" s="308"/>
      <c r="Q34" s="308"/>
    </row>
    <row r="35" spans="1:17" ht="12.75">
      <c r="A35" s="450"/>
      <c r="B35" s="305">
        <v>801</v>
      </c>
      <c r="C35" s="322">
        <v>80195</v>
      </c>
      <c r="D35" s="307">
        <f t="shared" si="4"/>
        <v>41500</v>
      </c>
      <c r="E35" s="307">
        <f t="shared" si="5"/>
        <v>41500</v>
      </c>
      <c r="F35" s="307"/>
      <c r="G35" s="307"/>
      <c r="H35" s="307">
        <v>25000</v>
      </c>
      <c r="I35" s="307">
        <v>16500</v>
      </c>
      <c r="J35" s="307"/>
      <c r="K35" s="307"/>
      <c r="L35" s="307"/>
      <c r="M35" s="307">
        <f t="shared" si="0"/>
        <v>0</v>
      </c>
      <c r="N35" s="308"/>
      <c r="O35" s="308"/>
      <c r="P35" s="308"/>
      <c r="Q35" s="308"/>
    </row>
    <row r="36" spans="1:17" ht="12.75">
      <c r="A36" s="450"/>
      <c r="B36" s="305">
        <v>852</v>
      </c>
      <c r="C36" s="322">
        <v>85295</v>
      </c>
      <c r="D36" s="307">
        <f t="shared" si="4"/>
        <v>83000</v>
      </c>
      <c r="E36" s="307">
        <f t="shared" si="5"/>
        <v>83000</v>
      </c>
      <c r="F36" s="307"/>
      <c r="G36" s="307"/>
      <c r="H36" s="307">
        <v>83000</v>
      </c>
      <c r="I36" s="308"/>
      <c r="J36" s="308"/>
      <c r="K36" s="308"/>
      <c r="L36" s="308"/>
      <c r="M36" s="307">
        <f t="shared" si="0"/>
        <v>0</v>
      </c>
      <c r="N36" s="308"/>
      <c r="O36" s="308"/>
      <c r="P36" s="308"/>
      <c r="Q36" s="308"/>
    </row>
    <row r="37" spans="1:17" ht="12.75">
      <c r="A37" s="450"/>
      <c r="B37" s="305">
        <v>854</v>
      </c>
      <c r="C37" s="322">
        <v>85412</v>
      </c>
      <c r="D37" s="307">
        <f t="shared" si="4"/>
        <v>96200</v>
      </c>
      <c r="E37" s="307">
        <f t="shared" si="5"/>
        <v>96200</v>
      </c>
      <c r="F37" s="307"/>
      <c r="G37" s="307"/>
      <c r="H37" s="307">
        <v>96200</v>
      </c>
      <c r="I37" s="308"/>
      <c r="J37" s="308"/>
      <c r="K37" s="308"/>
      <c r="L37" s="308"/>
      <c r="M37" s="307">
        <f t="shared" si="0"/>
        <v>0</v>
      </c>
      <c r="N37" s="308"/>
      <c r="O37" s="308"/>
      <c r="P37" s="308"/>
      <c r="Q37" s="308"/>
    </row>
    <row r="38" spans="1:17" ht="12.75">
      <c r="A38" s="450"/>
      <c r="B38" s="305">
        <v>854</v>
      </c>
      <c r="C38" s="322">
        <v>85418</v>
      </c>
      <c r="D38" s="307">
        <f t="shared" si="4"/>
        <v>81500</v>
      </c>
      <c r="E38" s="307">
        <f t="shared" si="5"/>
        <v>81500</v>
      </c>
      <c r="F38" s="307"/>
      <c r="G38" s="307"/>
      <c r="H38" s="307">
        <v>81500</v>
      </c>
      <c r="I38" s="308"/>
      <c r="J38" s="308"/>
      <c r="K38" s="308"/>
      <c r="L38" s="308"/>
      <c r="M38" s="307">
        <f t="shared" si="0"/>
        <v>0</v>
      </c>
      <c r="N38" s="308"/>
      <c r="O38" s="308"/>
      <c r="P38" s="308"/>
      <c r="Q38" s="308"/>
    </row>
    <row r="39" spans="1:17" ht="12.75">
      <c r="A39" s="450"/>
      <c r="B39" s="305">
        <v>921</v>
      </c>
      <c r="C39" s="322">
        <v>92105</v>
      </c>
      <c r="D39" s="307">
        <f t="shared" si="4"/>
        <v>22000</v>
      </c>
      <c r="E39" s="307">
        <f t="shared" si="5"/>
        <v>22000</v>
      </c>
      <c r="F39" s="307"/>
      <c r="G39" s="307"/>
      <c r="H39" s="307">
        <v>22000</v>
      </c>
      <c r="I39" s="308"/>
      <c r="J39" s="308"/>
      <c r="K39" s="308"/>
      <c r="L39" s="308"/>
      <c r="M39" s="307">
        <f t="shared" si="0"/>
        <v>0</v>
      </c>
      <c r="N39" s="308"/>
      <c r="O39" s="308"/>
      <c r="P39" s="308"/>
      <c r="Q39" s="308"/>
    </row>
    <row r="40" spans="1:17" ht="12.75">
      <c r="A40" s="450"/>
      <c r="B40" s="305">
        <v>926</v>
      </c>
      <c r="C40" s="322">
        <v>92605</v>
      </c>
      <c r="D40" s="307">
        <f t="shared" si="4"/>
        <v>248800</v>
      </c>
      <c r="E40" s="307">
        <f t="shared" si="5"/>
        <v>248800</v>
      </c>
      <c r="F40" s="307"/>
      <c r="G40" s="307"/>
      <c r="H40" s="307">
        <v>248800</v>
      </c>
      <c r="I40" s="308"/>
      <c r="J40" s="308"/>
      <c r="K40" s="308"/>
      <c r="L40" s="308"/>
      <c r="M40" s="307">
        <f t="shared" si="0"/>
        <v>0</v>
      </c>
      <c r="N40" s="308"/>
      <c r="O40" s="308"/>
      <c r="P40" s="308"/>
      <c r="Q40" s="308"/>
    </row>
    <row r="41" spans="1:17" ht="12.75">
      <c r="A41" s="450"/>
      <c r="B41" s="305">
        <v>926</v>
      </c>
      <c r="C41" s="322">
        <v>92695</v>
      </c>
      <c r="D41" s="307">
        <f t="shared" si="4"/>
        <v>67000</v>
      </c>
      <c r="E41" s="307">
        <f t="shared" si="5"/>
        <v>67000</v>
      </c>
      <c r="F41" s="308"/>
      <c r="G41" s="308"/>
      <c r="H41" s="308"/>
      <c r="I41" s="307">
        <v>67000</v>
      </c>
      <c r="J41" s="308"/>
      <c r="K41" s="308"/>
      <c r="L41" s="308"/>
      <c r="M41" s="307">
        <f t="shared" si="0"/>
        <v>0</v>
      </c>
      <c r="N41" s="308"/>
      <c r="O41" s="308"/>
      <c r="P41" s="308"/>
      <c r="Q41" s="308"/>
    </row>
    <row r="42" spans="1:17" ht="12.75">
      <c r="A42" s="318" t="s">
        <v>437</v>
      </c>
      <c r="B42" s="319"/>
      <c r="C42" s="320"/>
      <c r="D42" s="317">
        <f aca="true" t="shared" si="6" ref="D42:I42">SUM(D32:D41)</f>
        <v>755500</v>
      </c>
      <c r="E42" s="317">
        <f t="shared" si="6"/>
        <v>755500</v>
      </c>
      <c r="F42" s="317">
        <f t="shared" si="6"/>
        <v>0</v>
      </c>
      <c r="G42" s="317">
        <f t="shared" si="6"/>
        <v>0</v>
      </c>
      <c r="H42" s="317">
        <f t="shared" si="6"/>
        <v>672000</v>
      </c>
      <c r="I42" s="317">
        <f t="shared" si="6"/>
        <v>83500</v>
      </c>
      <c r="J42" s="317"/>
      <c r="K42" s="317"/>
      <c r="L42" s="317"/>
      <c r="M42" s="307">
        <f t="shared" si="0"/>
        <v>0</v>
      </c>
      <c r="N42" s="323"/>
      <c r="O42" s="323"/>
      <c r="P42" s="323"/>
      <c r="Q42" s="323"/>
    </row>
    <row r="43" spans="1:17" ht="12.75">
      <c r="A43" s="451" t="s">
        <v>677</v>
      </c>
      <c r="B43" s="305">
        <v>851</v>
      </c>
      <c r="C43" s="322">
        <v>85153</v>
      </c>
      <c r="D43" s="46">
        <f>SUM(E43,M43)</f>
        <v>40000</v>
      </c>
      <c r="E43" s="46">
        <f>SUM(F43:L43)</f>
        <v>40000</v>
      </c>
      <c r="F43" s="46">
        <v>6620</v>
      </c>
      <c r="G43" s="46">
        <v>8380</v>
      </c>
      <c r="H43" s="46">
        <v>25000</v>
      </c>
      <c r="I43" s="46"/>
      <c r="J43" s="46"/>
      <c r="K43" s="46"/>
      <c r="L43" s="46"/>
      <c r="M43" s="307">
        <f t="shared" si="0"/>
        <v>0</v>
      </c>
      <c r="N43" s="46"/>
      <c r="O43" s="46"/>
      <c r="P43" s="46"/>
      <c r="Q43" s="46"/>
    </row>
    <row r="44" spans="1:17" ht="42" customHeight="1">
      <c r="A44" s="451"/>
      <c r="B44" s="305">
        <v>851</v>
      </c>
      <c r="C44" s="322">
        <v>85154</v>
      </c>
      <c r="D44" s="46">
        <f>SUM(E44,M44)</f>
        <v>139000</v>
      </c>
      <c r="E44" s="46">
        <f>SUM(F44:L44)</f>
        <v>139000</v>
      </c>
      <c r="F44" s="307">
        <v>47100</v>
      </c>
      <c r="G44" s="307">
        <v>66900</v>
      </c>
      <c r="H44" s="307">
        <v>25000</v>
      </c>
      <c r="I44" s="308"/>
      <c r="J44" s="308"/>
      <c r="K44" s="308"/>
      <c r="L44" s="308"/>
      <c r="M44" s="307">
        <f t="shared" si="0"/>
        <v>0</v>
      </c>
      <c r="N44" s="308"/>
      <c r="O44" s="308"/>
      <c r="P44" s="308"/>
      <c r="Q44" s="308"/>
    </row>
    <row r="45" spans="1:17" ht="12.75">
      <c r="A45" s="318" t="s">
        <v>437</v>
      </c>
      <c r="B45" s="319"/>
      <c r="C45" s="320"/>
      <c r="D45" s="317">
        <f>SUM(D43:D44)</f>
        <v>179000</v>
      </c>
      <c r="E45" s="317">
        <f>SUM(E43:E44)</f>
        <v>179000</v>
      </c>
      <c r="F45" s="317">
        <f>SUM(F43:F44)</f>
        <v>53720</v>
      </c>
      <c r="G45" s="317">
        <f>SUM(G43:G44)</f>
        <v>75280</v>
      </c>
      <c r="H45" s="317">
        <f>SUM(H43:H44)</f>
        <v>50000</v>
      </c>
      <c r="I45" s="317"/>
      <c r="J45" s="317"/>
      <c r="K45" s="317"/>
      <c r="L45" s="317"/>
      <c r="M45" s="307">
        <f t="shared" si="0"/>
        <v>0</v>
      </c>
      <c r="N45" s="317"/>
      <c r="O45" s="317"/>
      <c r="P45" s="317"/>
      <c r="Q45" s="317"/>
    </row>
    <row r="46" spans="1:17" ht="12.75">
      <c r="A46" s="452" t="s">
        <v>679</v>
      </c>
      <c r="B46" s="305">
        <v>750</v>
      </c>
      <c r="C46" s="322">
        <v>75011</v>
      </c>
      <c r="D46" s="46">
        <f>SUM(E46,M46)</f>
        <v>440118</v>
      </c>
      <c r="E46" s="46">
        <f>SUM(F46:L46)</f>
        <v>440118</v>
      </c>
      <c r="F46" s="46">
        <v>335362</v>
      </c>
      <c r="G46" s="46">
        <v>60756</v>
      </c>
      <c r="H46" s="46"/>
      <c r="I46" s="46">
        <v>44000</v>
      </c>
      <c r="J46" s="46"/>
      <c r="K46" s="46"/>
      <c r="L46" s="46"/>
      <c r="M46" s="307">
        <f t="shared" si="0"/>
        <v>0</v>
      </c>
      <c r="N46" s="46"/>
      <c r="O46" s="46"/>
      <c r="P46" s="46"/>
      <c r="Q46" s="46"/>
    </row>
    <row r="47" spans="1:17" ht="12.75">
      <c r="A47" s="453"/>
      <c r="B47" s="305">
        <v>750</v>
      </c>
      <c r="C47" s="322">
        <v>75020</v>
      </c>
      <c r="D47" s="307">
        <f aca="true" t="shared" si="7" ref="D47:D52">SUM(E47,M47)</f>
        <v>50450</v>
      </c>
      <c r="E47" s="307">
        <f aca="true" t="shared" si="8" ref="E47:E52">SUM(F47:L47)</f>
        <v>50450</v>
      </c>
      <c r="F47" s="307"/>
      <c r="G47" s="307">
        <v>50450</v>
      </c>
      <c r="H47" s="307"/>
      <c r="I47" s="307"/>
      <c r="J47" s="307"/>
      <c r="K47" s="307"/>
      <c r="L47" s="307"/>
      <c r="M47" s="307">
        <f t="shared" si="0"/>
        <v>0</v>
      </c>
      <c r="N47" s="307"/>
      <c r="O47" s="307"/>
      <c r="P47" s="308"/>
      <c r="Q47" s="308"/>
    </row>
    <row r="48" spans="1:17" ht="12.75">
      <c r="A48" s="453"/>
      <c r="B48" s="307">
        <v>750</v>
      </c>
      <c r="C48" s="324">
        <v>75023</v>
      </c>
      <c r="D48" s="46">
        <f>SUM(E48,M48)</f>
        <v>7700892</v>
      </c>
      <c r="E48" s="46">
        <f>SUM(F48:L48)</f>
        <v>7444972</v>
      </c>
      <c r="F48" s="46">
        <v>6202527</v>
      </c>
      <c r="G48" s="46">
        <v>1225495</v>
      </c>
      <c r="H48" s="46"/>
      <c r="I48" s="46">
        <v>16950</v>
      </c>
      <c r="J48" s="46"/>
      <c r="K48" s="46"/>
      <c r="L48" s="46"/>
      <c r="M48" s="307">
        <f t="shared" si="0"/>
        <v>255920</v>
      </c>
      <c r="N48" s="46">
        <v>255920</v>
      </c>
      <c r="O48" s="46">
        <v>141032</v>
      </c>
      <c r="P48" s="46"/>
      <c r="Q48" s="46"/>
    </row>
    <row r="49" spans="1:17" ht="12.75">
      <c r="A49" s="453"/>
      <c r="B49" s="305">
        <v>750</v>
      </c>
      <c r="C49" s="322">
        <v>75095</v>
      </c>
      <c r="D49" s="307">
        <f t="shared" si="7"/>
        <v>44100</v>
      </c>
      <c r="E49" s="307">
        <f t="shared" si="8"/>
        <v>44100</v>
      </c>
      <c r="F49" s="307"/>
      <c r="G49" s="307">
        <v>44100</v>
      </c>
      <c r="H49" s="308"/>
      <c r="I49" s="308"/>
      <c r="J49" s="308"/>
      <c r="K49" s="308"/>
      <c r="L49" s="308"/>
      <c r="M49" s="307">
        <f t="shared" si="0"/>
        <v>0</v>
      </c>
      <c r="N49" s="308"/>
      <c r="O49" s="308"/>
      <c r="P49" s="308"/>
      <c r="Q49" s="308"/>
    </row>
    <row r="50" spans="1:17" ht="12.75">
      <c r="A50" s="453"/>
      <c r="B50" s="305">
        <v>751</v>
      </c>
      <c r="C50" s="322">
        <v>75101</v>
      </c>
      <c r="D50" s="307">
        <f t="shared" si="7"/>
        <v>6400</v>
      </c>
      <c r="E50" s="307">
        <f t="shared" si="8"/>
        <v>6400</v>
      </c>
      <c r="F50" s="307">
        <v>2748</v>
      </c>
      <c r="G50" s="307">
        <v>3652</v>
      </c>
      <c r="H50" s="308"/>
      <c r="I50" s="308"/>
      <c r="J50" s="308"/>
      <c r="K50" s="308"/>
      <c r="L50" s="308"/>
      <c r="M50" s="307">
        <f t="shared" si="0"/>
        <v>0</v>
      </c>
      <c r="N50" s="308"/>
      <c r="O50" s="308"/>
      <c r="P50" s="308"/>
      <c r="Q50" s="308"/>
    </row>
    <row r="51" spans="1:17" ht="12.75">
      <c r="A51" s="453"/>
      <c r="B51" s="305">
        <v>756</v>
      </c>
      <c r="C51" s="322">
        <v>75647</v>
      </c>
      <c r="D51" s="307">
        <f t="shared" si="7"/>
        <v>109490</v>
      </c>
      <c r="E51" s="307">
        <f t="shared" si="8"/>
        <v>109490</v>
      </c>
      <c r="F51" s="307">
        <v>42940</v>
      </c>
      <c r="G51" s="307">
        <v>66550</v>
      </c>
      <c r="H51" s="307"/>
      <c r="I51" s="308"/>
      <c r="J51" s="308"/>
      <c r="K51" s="308"/>
      <c r="L51" s="308"/>
      <c r="M51" s="307">
        <f t="shared" si="0"/>
        <v>0</v>
      </c>
      <c r="N51" s="308"/>
      <c r="O51" s="308"/>
      <c r="P51" s="308"/>
      <c r="Q51" s="308"/>
    </row>
    <row r="52" spans="1:17" ht="12.75">
      <c r="A52" s="453"/>
      <c r="B52" s="305">
        <v>852</v>
      </c>
      <c r="C52" s="322">
        <v>85212</v>
      </c>
      <c r="D52" s="307">
        <f t="shared" si="7"/>
        <v>314228</v>
      </c>
      <c r="E52" s="307">
        <f t="shared" si="8"/>
        <v>314228</v>
      </c>
      <c r="F52" s="307">
        <v>243449</v>
      </c>
      <c r="G52" s="307">
        <v>69629</v>
      </c>
      <c r="H52" s="307"/>
      <c r="I52" s="307">
        <v>1150</v>
      </c>
      <c r="J52" s="307"/>
      <c r="K52" s="307"/>
      <c r="L52" s="307"/>
      <c r="M52" s="307">
        <f t="shared" si="0"/>
        <v>0</v>
      </c>
      <c r="N52" s="308"/>
      <c r="O52" s="308"/>
      <c r="P52" s="308"/>
      <c r="Q52" s="308"/>
    </row>
    <row r="53" spans="1:17" ht="12.75">
      <c r="A53" s="325" t="s">
        <v>437</v>
      </c>
      <c r="B53" s="124"/>
      <c r="C53" s="320"/>
      <c r="D53" s="308">
        <f>SUM(D46:D52)</f>
        <v>8665678</v>
      </c>
      <c r="E53" s="308">
        <f>SUM(E46:E52)</f>
        <v>8409758</v>
      </c>
      <c r="F53" s="308">
        <f>SUM(F46:F52)</f>
        <v>6827026</v>
      </c>
      <c r="G53" s="308">
        <f>SUM(G46:G52)</f>
        <v>1520632</v>
      </c>
      <c r="H53" s="308"/>
      <c r="I53" s="308">
        <f>SUM(I46:I52)</f>
        <v>62100</v>
      </c>
      <c r="J53" s="308"/>
      <c r="K53" s="308"/>
      <c r="L53" s="308"/>
      <c r="M53" s="308">
        <f t="shared" si="0"/>
        <v>255920</v>
      </c>
      <c r="N53" s="308">
        <f>SUM(N46:N52,Q53,R53)</f>
        <v>255920</v>
      </c>
      <c r="O53" s="308">
        <f>SUM(O46:O52,R53,S53)</f>
        <v>141032</v>
      </c>
      <c r="P53" s="308"/>
      <c r="Q53" s="308"/>
    </row>
    <row r="54" spans="1:17" ht="24.75" customHeight="1">
      <c r="A54" s="449" t="s">
        <v>440</v>
      </c>
      <c r="B54" s="305">
        <v>750</v>
      </c>
      <c r="C54" s="322">
        <v>75075</v>
      </c>
      <c r="D54" s="307">
        <f>SUM(E54,M54)</f>
        <v>263850</v>
      </c>
      <c r="E54" s="307">
        <f>SUM(F54:L54)</f>
        <v>263850</v>
      </c>
      <c r="F54" s="307">
        <v>31764</v>
      </c>
      <c r="G54" s="307">
        <v>232086</v>
      </c>
      <c r="H54" s="307"/>
      <c r="I54" s="307"/>
      <c r="J54" s="307"/>
      <c r="K54" s="307"/>
      <c r="L54" s="307"/>
      <c r="M54" s="307">
        <f t="shared" si="0"/>
        <v>0</v>
      </c>
      <c r="N54" s="308"/>
      <c r="O54" s="308"/>
      <c r="P54" s="308"/>
      <c r="Q54" s="308"/>
    </row>
    <row r="55" spans="1:17" ht="13.5" customHeight="1">
      <c r="A55" s="450"/>
      <c r="B55" s="305">
        <v>921</v>
      </c>
      <c r="C55" s="322">
        <v>92105</v>
      </c>
      <c r="D55" s="46">
        <f>SUM(E55,M55)</f>
        <v>298000</v>
      </c>
      <c r="E55" s="46">
        <f>SUM(F55:L55)</f>
        <v>298000</v>
      </c>
      <c r="F55" s="46">
        <v>500</v>
      </c>
      <c r="G55" s="46">
        <v>297500</v>
      </c>
      <c r="H55" s="46"/>
      <c r="I55" s="46"/>
      <c r="J55" s="46"/>
      <c r="K55" s="46"/>
      <c r="L55" s="46"/>
      <c r="M55" s="307">
        <f t="shared" si="0"/>
        <v>0</v>
      </c>
      <c r="N55" s="46"/>
      <c r="O55" s="46"/>
      <c r="P55" s="46"/>
      <c r="Q55" s="46"/>
    </row>
    <row r="56" spans="1:17" ht="13.5" customHeight="1">
      <c r="A56" s="450"/>
      <c r="B56" s="305">
        <v>921</v>
      </c>
      <c r="C56" s="322">
        <v>92195</v>
      </c>
      <c r="D56" s="46">
        <f>SUM(E56,M56)</f>
        <v>65234</v>
      </c>
      <c r="E56" s="46">
        <f>SUM(F56:L56)</f>
        <v>65234</v>
      </c>
      <c r="F56" s="46"/>
      <c r="G56" s="46">
        <v>65234</v>
      </c>
      <c r="H56" s="46"/>
      <c r="I56" s="46"/>
      <c r="J56" s="46"/>
      <c r="K56" s="46"/>
      <c r="L56" s="46"/>
      <c r="M56" s="307"/>
      <c r="N56" s="46"/>
      <c r="O56" s="46"/>
      <c r="P56" s="46"/>
      <c r="Q56" s="46"/>
    </row>
    <row r="57" spans="1:17" ht="13.5" customHeight="1">
      <c r="A57" s="450"/>
      <c r="B57" s="305">
        <v>926</v>
      </c>
      <c r="C57" s="322">
        <v>92695</v>
      </c>
      <c r="D57" s="46">
        <f>SUM(E57,M57)</f>
        <v>149950</v>
      </c>
      <c r="E57" s="46">
        <f>SUM(F57:L57)</f>
        <v>149950</v>
      </c>
      <c r="F57" s="46"/>
      <c r="G57" s="46">
        <v>146950</v>
      </c>
      <c r="H57" s="46"/>
      <c r="I57" s="46">
        <v>3000</v>
      </c>
      <c r="J57" s="46"/>
      <c r="K57" s="46"/>
      <c r="L57" s="46"/>
      <c r="M57" s="307">
        <f t="shared" si="0"/>
        <v>0</v>
      </c>
      <c r="N57" s="46"/>
      <c r="O57" s="46"/>
      <c r="P57" s="46"/>
      <c r="Q57" s="46"/>
    </row>
    <row r="58" spans="1:17" ht="12.75">
      <c r="A58" s="326" t="s">
        <v>437</v>
      </c>
      <c r="B58" s="124"/>
      <c r="C58" s="320"/>
      <c r="D58" s="308">
        <f aca="true" t="shared" si="9" ref="D58:I58">SUM(D54:D57)</f>
        <v>777034</v>
      </c>
      <c r="E58" s="308">
        <f t="shared" si="9"/>
        <v>777034</v>
      </c>
      <c r="F58" s="308">
        <f t="shared" si="9"/>
        <v>32264</v>
      </c>
      <c r="G58" s="308">
        <f t="shared" si="9"/>
        <v>741770</v>
      </c>
      <c r="H58" s="308">
        <f t="shared" si="9"/>
        <v>0</v>
      </c>
      <c r="I58" s="308">
        <f t="shared" si="9"/>
        <v>3000</v>
      </c>
      <c r="J58" s="308"/>
      <c r="K58" s="308"/>
      <c r="L58" s="308"/>
      <c r="M58" s="307">
        <f t="shared" si="0"/>
        <v>0</v>
      </c>
      <c r="N58" s="308"/>
      <c r="O58" s="308"/>
      <c r="P58" s="308"/>
      <c r="Q58" s="308"/>
    </row>
    <row r="59" spans="1:17" ht="12.75">
      <c r="A59" s="454" t="s">
        <v>635</v>
      </c>
      <c r="B59" s="305">
        <v>400</v>
      </c>
      <c r="C59" s="322">
        <v>40095</v>
      </c>
      <c r="D59" s="307">
        <f>SUM(E59,M59)</f>
        <v>50000</v>
      </c>
      <c r="E59" s="307">
        <f>SUM(F59:L59)</f>
        <v>50000</v>
      </c>
      <c r="F59" s="308"/>
      <c r="G59" s="307">
        <v>50000</v>
      </c>
      <c r="H59" s="308"/>
      <c r="I59" s="308"/>
      <c r="J59" s="308"/>
      <c r="K59" s="308"/>
      <c r="L59" s="308"/>
      <c r="M59" s="307"/>
      <c r="N59" s="308"/>
      <c r="O59" s="308"/>
      <c r="P59" s="308"/>
      <c r="Q59" s="308"/>
    </row>
    <row r="60" spans="1:17" ht="12.75" customHeight="1">
      <c r="A60" s="455"/>
      <c r="B60" s="305">
        <v>750</v>
      </c>
      <c r="C60" s="322">
        <v>75075</v>
      </c>
      <c r="D60" s="307">
        <f>SUM(E60,M60)</f>
        <v>10000</v>
      </c>
      <c r="E60" s="307">
        <f>SUM(F60:L60)</f>
        <v>10000</v>
      </c>
      <c r="F60" s="307"/>
      <c r="G60" s="307">
        <v>10000</v>
      </c>
      <c r="H60" s="307"/>
      <c r="I60" s="307"/>
      <c r="J60" s="307"/>
      <c r="K60" s="307"/>
      <c r="L60" s="307"/>
      <c r="M60" s="307">
        <f t="shared" si="0"/>
        <v>0</v>
      </c>
      <c r="N60" s="307"/>
      <c r="O60" s="307"/>
      <c r="P60" s="307"/>
      <c r="Q60" s="307"/>
    </row>
    <row r="61" spans="1:17" ht="12.75">
      <c r="A61" s="456"/>
      <c r="B61" s="305">
        <v>750</v>
      </c>
      <c r="C61" s="322">
        <v>75095</v>
      </c>
      <c r="D61" s="307">
        <f>SUM(E61,M61)</f>
        <v>30000</v>
      </c>
      <c r="E61" s="307">
        <f>SUM(F61:L61)</f>
        <v>30000</v>
      </c>
      <c r="F61" s="307"/>
      <c r="G61" s="307">
        <v>30000</v>
      </c>
      <c r="H61" s="307"/>
      <c r="I61" s="307"/>
      <c r="J61" s="307"/>
      <c r="K61" s="307"/>
      <c r="L61" s="307"/>
      <c r="M61" s="307">
        <f t="shared" si="0"/>
        <v>0</v>
      </c>
      <c r="N61" s="307"/>
      <c r="O61" s="307"/>
      <c r="P61" s="307"/>
      <c r="Q61" s="307"/>
    </row>
    <row r="62" spans="1:17" ht="12.75">
      <c r="A62" s="327" t="s">
        <v>437</v>
      </c>
      <c r="B62" s="305"/>
      <c r="C62" s="322"/>
      <c r="D62" s="308">
        <f>SUM(D59:D61)</f>
        <v>90000</v>
      </c>
      <c r="E62" s="308">
        <f>SUM(E59:E61)</f>
        <v>90000</v>
      </c>
      <c r="F62" s="308">
        <f>SUM(F59:F61)</f>
        <v>0</v>
      </c>
      <c r="G62" s="308">
        <f>SUM(G59:G61)</f>
        <v>90000</v>
      </c>
      <c r="H62" s="307"/>
      <c r="I62" s="307"/>
      <c r="J62" s="307"/>
      <c r="K62" s="307"/>
      <c r="L62" s="307"/>
      <c r="M62" s="307">
        <f t="shared" si="0"/>
        <v>0</v>
      </c>
      <c r="N62" s="307"/>
      <c r="O62" s="307"/>
      <c r="P62" s="307"/>
      <c r="Q62" s="307"/>
    </row>
    <row r="63" spans="1:17" ht="12.75">
      <c r="A63" s="449" t="s">
        <v>441</v>
      </c>
      <c r="B63" s="305">
        <v>750</v>
      </c>
      <c r="C63" s="322">
        <v>75022</v>
      </c>
      <c r="D63" s="46">
        <f>SUM(E63,M63)</f>
        <v>478080</v>
      </c>
      <c r="E63" s="46">
        <f>SUM(F63:L63)</f>
        <v>478080</v>
      </c>
      <c r="F63" s="46"/>
      <c r="G63" s="46">
        <v>59600</v>
      </c>
      <c r="H63" s="46"/>
      <c r="I63" s="46">
        <v>418480</v>
      </c>
      <c r="J63" s="46"/>
      <c r="K63" s="46"/>
      <c r="L63" s="46"/>
      <c r="M63" s="307">
        <f t="shared" si="0"/>
        <v>0</v>
      </c>
      <c r="N63" s="46"/>
      <c r="O63" s="46"/>
      <c r="P63" s="46"/>
      <c r="Q63" s="46"/>
    </row>
    <row r="64" spans="1:17" ht="12.75">
      <c r="A64" s="450"/>
      <c r="B64" s="305">
        <v>750</v>
      </c>
      <c r="C64" s="322">
        <v>75095</v>
      </c>
      <c r="D64" s="46">
        <f>SUM(E64,M64)</f>
        <v>53397</v>
      </c>
      <c r="E64" s="46">
        <f>SUM(F64:L64)</f>
        <v>53397</v>
      </c>
      <c r="F64" s="46"/>
      <c r="G64" s="46">
        <v>53397</v>
      </c>
      <c r="H64" s="46"/>
      <c r="I64" s="46"/>
      <c r="J64" s="46"/>
      <c r="K64" s="46"/>
      <c r="L64" s="46"/>
      <c r="M64" s="307">
        <f t="shared" si="0"/>
        <v>0</v>
      </c>
      <c r="N64" s="46"/>
      <c r="O64" s="46"/>
      <c r="P64" s="46"/>
      <c r="Q64" s="46"/>
    </row>
    <row r="65" spans="1:17" ht="12.75">
      <c r="A65" s="328" t="s">
        <v>437</v>
      </c>
      <c r="B65" s="124"/>
      <c r="C65" s="320"/>
      <c r="D65" s="308">
        <f>SUM(D63:D64)</f>
        <v>531477</v>
      </c>
      <c r="E65" s="308">
        <f>SUM(E63:E64)</f>
        <v>531477</v>
      </c>
      <c r="F65" s="308"/>
      <c r="G65" s="308">
        <f>SUM(G63:G64,P65)</f>
        <v>112997</v>
      </c>
      <c r="H65" s="308"/>
      <c r="I65" s="308">
        <f>SUM(I63:I64,R65)</f>
        <v>418480</v>
      </c>
      <c r="J65" s="308"/>
      <c r="K65" s="308"/>
      <c r="L65" s="308"/>
      <c r="M65" s="307">
        <f t="shared" si="0"/>
        <v>0</v>
      </c>
      <c r="N65" s="308"/>
      <c r="O65" s="308"/>
      <c r="P65" s="308"/>
      <c r="Q65" s="308"/>
    </row>
    <row r="66" spans="1:17" ht="12.75">
      <c r="A66" s="449" t="s">
        <v>442</v>
      </c>
      <c r="B66" s="305">
        <v>851</v>
      </c>
      <c r="C66" s="322">
        <v>85195</v>
      </c>
      <c r="D66" s="307">
        <f>SUM(E66,M66)</f>
        <v>1568</v>
      </c>
      <c r="E66" s="307">
        <f>SUM(F66:L66)</f>
        <v>1568</v>
      </c>
      <c r="F66" s="307">
        <v>1568</v>
      </c>
      <c r="G66" s="307"/>
      <c r="H66" s="308"/>
      <c r="I66" s="308"/>
      <c r="J66" s="308"/>
      <c r="K66" s="308"/>
      <c r="L66" s="308"/>
      <c r="M66" s="307">
        <f t="shared" si="0"/>
        <v>0</v>
      </c>
      <c r="N66" s="308"/>
      <c r="O66" s="308"/>
      <c r="P66" s="308"/>
      <c r="Q66" s="308"/>
    </row>
    <row r="67" spans="1:17" ht="12.75">
      <c r="A67" s="449"/>
      <c r="B67" s="305">
        <v>852</v>
      </c>
      <c r="C67" s="322">
        <v>85212</v>
      </c>
      <c r="D67" s="307">
        <f>SUM(E67,M67)</f>
        <v>7475146</v>
      </c>
      <c r="E67" s="307">
        <f>SUM(F67:L67)</f>
        <v>7475146</v>
      </c>
      <c r="F67" s="307"/>
      <c r="G67" s="307"/>
      <c r="H67" s="307"/>
      <c r="I67" s="307">
        <v>7475146</v>
      </c>
      <c r="J67" s="308"/>
      <c r="K67" s="308"/>
      <c r="L67" s="308"/>
      <c r="M67" s="307">
        <f t="shared" si="0"/>
        <v>0</v>
      </c>
      <c r="N67" s="308"/>
      <c r="O67" s="308"/>
      <c r="P67" s="308"/>
      <c r="Q67" s="308"/>
    </row>
    <row r="68" spans="1:17" ht="12.75">
      <c r="A68" s="449"/>
      <c r="B68" s="305">
        <v>852</v>
      </c>
      <c r="C68" s="322">
        <v>85213</v>
      </c>
      <c r="D68" s="307">
        <f>SUM(E68,M68)</f>
        <v>7900</v>
      </c>
      <c r="E68" s="307">
        <f>SUM(F68:L68)</f>
        <v>7900</v>
      </c>
      <c r="F68" s="307"/>
      <c r="G68" s="307">
        <v>7900</v>
      </c>
      <c r="H68" s="308"/>
      <c r="I68" s="308"/>
      <c r="J68" s="308"/>
      <c r="K68" s="308"/>
      <c r="L68" s="308"/>
      <c r="M68" s="307">
        <f t="shared" si="0"/>
        <v>0</v>
      </c>
      <c r="N68" s="308"/>
      <c r="O68" s="308"/>
      <c r="P68" s="308"/>
      <c r="Q68" s="308"/>
    </row>
    <row r="69" spans="1:17" ht="12.75">
      <c r="A69" s="449"/>
      <c r="B69" s="305">
        <v>852</v>
      </c>
      <c r="C69" s="322">
        <v>85215</v>
      </c>
      <c r="D69" s="307">
        <f>SUM(E69,M69)</f>
        <v>1070000</v>
      </c>
      <c r="E69" s="307">
        <f>SUM(F69:L69)</f>
        <v>1070000</v>
      </c>
      <c r="F69" s="307"/>
      <c r="G69" s="307"/>
      <c r="H69" s="307"/>
      <c r="I69" s="307">
        <v>1070000</v>
      </c>
      <c r="J69" s="308"/>
      <c r="K69" s="308"/>
      <c r="L69" s="308"/>
      <c r="M69" s="307">
        <f t="shared" si="0"/>
        <v>0</v>
      </c>
      <c r="N69" s="308"/>
      <c r="O69" s="308"/>
      <c r="P69" s="308"/>
      <c r="Q69" s="308"/>
    </row>
    <row r="70" spans="1:17" ht="12.75">
      <c r="A70" s="449"/>
      <c r="B70" s="305">
        <v>854</v>
      </c>
      <c r="C70" s="322">
        <v>85415</v>
      </c>
      <c r="D70" s="307">
        <f>SUM(E70,M70)</f>
        <v>190000</v>
      </c>
      <c r="E70" s="307">
        <f>SUM(F70:L70)</f>
        <v>190000</v>
      </c>
      <c r="F70" s="307"/>
      <c r="G70" s="307"/>
      <c r="H70" s="307"/>
      <c r="I70" s="307">
        <v>190000</v>
      </c>
      <c r="J70" s="307"/>
      <c r="K70" s="308"/>
      <c r="L70" s="308"/>
      <c r="M70" s="307">
        <f t="shared" si="0"/>
        <v>0</v>
      </c>
      <c r="N70" s="308"/>
      <c r="O70" s="308"/>
      <c r="P70" s="308"/>
      <c r="Q70" s="308"/>
    </row>
    <row r="71" spans="1:17" ht="12.75">
      <c r="A71" s="328" t="s">
        <v>437</v>
      </c>
      <c r="B71" s="124"/>
      <c r="C71" s="320"/>
      <c r="D71" s="308">
        <f>SUM(D66:D70)</f>
        <v>8744614</v>
      </c>
      <c r="E71" s="308">
        <f>SUM(E66:E70)</f>
        <v>8744614</v>
      </c>
      <c r="F71" s="308">
        <f>SUM(F66:F70)</f>
        <v>1568</v>
      </c>
      <c r="G71" s="308">
        <f>SUM(G66:G70)</f>
        <v>7900</v>
      </c>
      <c r="H71" s="308"/>
      <c r="I71" s="308">
        <f>SUM(I66:I70)</f>
        <v>8735146</v>
      </c>
      <c r="J71" s="308"/>
      <c r="K71" s="308"/>
      <c r="L71" s="308"/>
      <c r="M71" s="307">
        <f t="shared" si="0"/>
        <v>0</v>
      </c>
      <c r="N71" s="308"/>
      <c r="O71" s="308"/>
      <c r="P71" s="308"/>
      <c r="Q71" s="308"/>
    </row>
    <row r="72" spans="1:17" ht="33.75">
      <c r="A72" s="172" t="s">
        <v>636</v>
      </c>
      <c r="B72" s="305">
        <v>710</v>
      </c>
      <c r="C72" s="322">
        <v>71004</v>
      </c>
      <c r="D72" s="307">
        <f>SUM(E72,M72)</f>
        <v>396580</v>
      </c>
      <c r="E72" s="307">
        <f>SUM(F72:L72)</f>
        <v>396580</v>
      </c>
      <c r="F72" s="307">
        <v>7500</v>
      </c>
      <c r="G72" s="307">
        <v>389080</v>
      </c>
      <c r="H72" s="307"/>
      <c r="I72" s="307"/>
      <c r="J72" s="307"/>
      <c r="K72" s="307"/>
      <c r="L72" s="307"/>
      <c r="M72" s="307">
        <f t="shared" si="0"/>
        <v>0</v>
      </c>
      <c r="N72" s="307"/>
      <c r="O72" s="307"/>
      <c r="P72" s="307"/>
      <c r="Q72" s="307"/>
    </row>
    <row r="73" spans="1:17" ht="12.75">
      <c r="A73" s="328" t="s">
        <v>437</v>
      </c>
      <c r="B73" s="124"/>
      <c r="C73" s="320"/>
      <c r="D73" s="308">
        <f>SUM(D72)</f>
        <v>396580</v>
      </c>
      <c r="E73" s="308">
        <f>SUM(E72)</f>
        <v>396580</v>
      </c>
      <c r="F73" s="308">
        <f>SUM(F72)</f>
        <v>7500</v>
      </c>
      <c r="G73" s="308">
        <f>SUM(G72)</f>
        <v>389080</v>
      </c>
      <c r="H73" s="308"/>
      <c r="I73" s="308"/>
      <c r="J73" s="308"/>
      <c r="K73" s="308"/>
      <c r="L73" s="308"/>
      <c r="M73" s="307">
        <f t="shared" si="0"/>
        <v>0</v>
      </c>
      <c r="N73" s="308"/>
      <c r="O73" s="308"/>
      <c r="P73" s="308"/>
      <c r="Q73" s="308"/>
    </row>
    <row r="74" spans="1:17" ht="15.75" customHeight="1">
      <c r="A74" s="452" t="s">
        <v>637</v>
      </c>
      <c r="B74" s="321" t="s">
        <v>108</v>
      </c>
      <c r="C74" s="321" t="s">
        <v>397</v>
      </c>
      <c r="D74" s="307">
        <f>SUM(E74,M74)</f>
        <v>5000</v>
      </c>
      <c r="E74" s="307">
        <f>SUM(F74:L74)</f>
        <v>5000</v>
      </c>
      <c r="F74" s="307"/>
      <c r="G74" s="307">
        <v>5000</v>
      </c>
      <c r="H74" s="307"/>
      <c r="I74" s="307"/>
      <c r="J74" s="307"/>
      <c r="K74" s="307"/>
      <c r="L74" s="307"/>
      <c r="M74" s="307">
        <f t="shared" si="0"/>
        <v>0</v>
      </c>
      <c r="N74" s="308"/>
      <c r="O74" s="308"/>
      <c r="P74" s="308"/>
      <c r="Q74" s="308"/>
    </row>
    <row r="75" spans="1:17" ht="19.5" customHeight="1">
      <c r="A75" s="449"/>
      <c r="B75" s="316">
        <v>900</v>
      </c>
      <c r="C75" s="316">
        <v>90095</v>
      </c>
      <c r="D75" s="307">
        <f>SUM(E75,M75)</f>
        <v>43060</v>
      </c>
      <c r="E75" s="307">
        <f>SUM(F75:L75)</f>
        <v>43060</v>
      </c>
      <c r="F75" s="329"/>
      <c r="G75" s="330">
        <v>43060</v>
      </c>
      <c r="H75" s="331"/>
      <c r="I75" s="331"/>
      <c r="J75" s="331"/>
      <c r="K75" s="331"/>
      <c r="L75" s="331"/>
      <c r="M75" s="307">
        <f t="shared" si="0"/>
        <v>0</v>
      </c>
      <c r="N75" s="331"/>
      <c r="O75" s="331"/>
      <c r="P75" s="331"/>
      <c r="Q75" s="331"/>
    </row>
    <row r="76" spans="1:17" ht="12.75">
      <c r="A76" s="328" t="s">
        <v>437</v>
      </c>
      <c r="B76" s="332"/>
      <c r="C76" s="332"/>
      <c r="D76" s="333">
        <f>SUM(D74:D75)</f>
        <v>48060</v>
      </c>
      <c r="E76" s="333">
        <f>SUM(E74:E75)</f>
        <v>48060</v>
      </c>
      <c r="F76" s="333"/>
      <c r="G76" s="333">
        <f>SUM(G74:G75)</f>
        <v>48060</v>
      </c>
      <c r="H76" s="334"/>
      <c r="I76" s="334"/>
      <c r="J76" s="334"/>
      <c r="K76" s="334"/>
      <c r="L76" s="334"/>
      <c r="M76" s="307">
        <f t="shared" si="0"/>
        <v>0</v>
      </c>
      <c r="N76" s="331"/>
      <c r="O76" s="331"/>
      <c r="P76" s="331"/>
      <c r="Q76" s="331"/>
    </row>
    <row r="77" spans="1:17" ht="60" customHeight="1">
      <c r="A77" s="172" t="s">
        <v>638</v>
      </c>
      <c r="B77" s="305">
        <v>754</v>
      </c>
      <c r="C77" s="322">
        <v>71014</v>
      </c>
      <c r="D77" s="307">
        <f>SUM(E77,M77)</f>
        <v>308082</v>
      </c>
      <c r="E77" s="307">
        <f>SUM(F77:L77)</f>
        <v>208082</v>
      </c>
      <c r="F77" s="307"/>
      <c r="G77" s="307">
        <v>208082</v>
      </c>
      <c r="H77" s="307"/>
      <c r="I77" s="307"/>
      <c r="J77" s="307"/>
      <c r="K77" s="307"/>
      <c r="L77" s="307"/>
      <c r="M77" s="307">
        <f t="shared" si="0"/>
        <v>100000</v>
      </c>
      <c r="N77" s="307">
        <v>100000</v>
      </c>
      <c r="O77" s="307"/>
      <c r="P77" s="307"/>
      <c r="Q77" s="307"/>
    </row>
    <row r="78" spans="1:17" ht="12.75">
      <c r="A78" s="328" t="s">
        <v>437</v>
      </c>
      <c r="B78" s="335"/>
      <c r="C78" s="335"/>
      <c r="D78" s="336">
        <f>SUM(D77)</f>
        <v>308082</v>
      </c>
      <c r="E78" s="336">
        <f>SUM(E77)</f>
        <v>208082</v>
      </c>
      <c r="F78" s="336"/>
      <c r="G78" s="336">
        <f>SUM(G77)</f>
        <v>208082</v>
      </c>
      <c r="H78" s="336"/>
      <c r="I78" s="336"/>
      <c r="J78" s="336"/>
      <c r="K78" s="336"/>
      <c r="L78" s="336"/>
      <c r="M78" s="308">
        <f t="shared" si="0"/>
        <v>100000</v>
      </c>
      <c r="N78" s="336">
        <f>SUM(N77)</f>
        <v>100000</v>
      </c>
      <c r="O78" s="331"/>
      <c r="P78" s="331"/>
      <c r="Q78" s="331"/>
    </row>
    <row r="79" spans="1:17" ht="12.75">
      <c r="A79" s="457" t="s">
        <v>639</v>
      </c>
      <c r="B79" s="316">
        <v>754</v>
      </c>
      <c r="C79" s="316">
        <v>75404</v>
      </c>
      <c r="D79" s="330">
        <f>SUM(E79,M79)</f>
        <v>4000</v>
      </c>
      <c r="E79" s="330">
        <f>SUM(F79:L79)</f>
        <v>4000</v>
      </c>
      <c r="F79" s="336"/>
      <c r="G79" s="336"/>
      <c r="H79" s="330">
        <v>4000</v>
      </c>
      <c r="I79" s="336"/>
      <c r="J79" s="336"/>
      <c r="K79" s="336"/>
      <c r="L79" s="336"/>
      <c r="M79" s="308"/>
      <c r="N79" s="336"/>
      <c r="O79" s="331"/>
      <c r="P79" s="331"/>
      <c r="Q79" s="331"/>
    </row>
    <row r="80" spans="1:17" ht="21" customHeight="1">
      <c r="A80" s="442"/>
      <c r="B80" s="305">
        <v>754</v>
      </c>
      <c r="C80" s="316">
        <v>75412</v>
      </c>
      <c r="D80" s="46">
        <f>SUM(E80,M80)</f>
        <v>1134800</v>
      </c>
      <c r="E80" s="46">
        <f>SUM(F80:L80)</f>
        <v>530800</v>
      </c>
      <c r="F80" s="46">
        <v>48400</v>
      </c>
      <c r="G80" s="46">
        <v>52400</v>
      </c>
      <c r="H80" s="46">
        <v>425000</v>
      </c>
      <c r="I80" s="46">
        <v>5000</v>
      </c>
      <c r="J80" s="46"/>
      <c r="K80" s="46"/>
      <c r="L80" s="46"/>
      <c r="M80" s="307">
        <f t="shared" si="0"/>
        <v>604000</v>
      </c>
      <c r="N80" s="46">
        <v>604000</v>
      </c>
      <c r="O80" s="46"/>
      <c r="P80" s="46"/>
      <c r="Q80" s="46"/>
    </row>
    <row r="81" spans="1:17" ht="24" customHeight="1">
      <c r="A81" s="443"/>
      <c r="B81" s="305">
        <v>754</v>
      </c>
      <c r="C81" s="316">
        <v>75414</v>
      </c>
      <c r="D81" s="307">
        <f>SUM(E81,M81)</f>
        <v>19000</v>
      </c>
      <c r="E81" s="307">
        <f>SUM(F81:L81)</f>
        <v>19000</v>
      </c>
      <c r="F81" s="307">
        <v>1200</v>
      </c>
      <c r="G81" s="307">
        <v>17500</v>
      </c>
      <c r="H81" s="307"/>
      <c r="I81" s="307">
        <v>300</v>
      </c>
      <c r="J81" s="307"/>
      <c r="K81" s="307"/>
      <c r="L81" s="307"/>
      <c r="M81" s="307">
        <f aca="true" t="shared" si="10" ref="M81:M147">SUM(N81,P81,Q81)</f>
        <v>0</v>
      </c>
      <c r="N81" s="307"/>
      <c r="O81" s="308"/>
      <c r="P81" s="308"/>
      <c r="Q81" s="308"/>
    </row>
    <row r="82" spans="1:17" ht="14.25" customHeight="1">
      <c r="A82" s="124" t="s">
        <v>437</v>
      </c>
      <c r="B82" s="124"/>
      <c r="C82" s="124"/>
      <c r="D82" s="308">
        <f aca="true" t="shared" si="11" ref="D82:I82">SUM(D79:D81)</f>
        <v>1157800</v>
      </c>
      <c r="E82" s="308">
        <f t="shared" si="11"/>
        <v>553800</v>
      </c>
      <c r="F82" s="308">
        <f t="shared" si="11"/>
        <v>49600</v>
      </c>
      <c r="G82" s="308">
        <f t="shared" si="11"/>
        <v>69900</v>
      </c>
      <c r="H82" s="308">
        <f t="shared" si="11"/>
        <v>429000</v>
      </c>
      <c r="I82" s="308">
        <f t="shared" si="11"/>
        <v>5300</v>
      </c>
      <c r="J82" s="308"/>
      <c r="K82" s="308"/>
      <c r="L82" s="308"/>
      <c r="M82" s="308">
        <f t="shared" si="10"/>
        <v>604000</v>
      </c>
      <c r="N82" s="308">
        <f>SUM(N80:N81)</f>
        <v>604000</v>
      </c>
      <c r="O82" s="124"/>
      <c r="P82" s="124"/>
      <c r="Q82" s="124"/>
    </row>
    <row r="83" spans="1:17" ht="12.75">
      <c r="A83" s="444" t="s">
        <v>640</v>
      </c>
      <c r="B83" s="305">
        <v>600</v>
      </c>
      <c r="C83" s="305">
        <v>60014</v>
      </c>
      <c r="D83" s="307">
        <f aca="true" t="shared" si="12" ref="D83:D93">SUM(E83,M83)</f>
        <v>1854100</v>
      </c>
      <c r="E83" s="307">
        <f aca="true" t="shared" si="13" ref="E83:E95">SUM(F83:L83)</f>
        <v>0</v>
      </c>
      <c r="F83" s="307"/>
      <c r="G83" s="307"/>
      <c r="H83" s="307"/>
      <c r="I83" s="307"/>
      <c r="J83" s="307"/>
      <c r="K83" s="307"/>
      <c r="L83" s="307"/>
      <c r="M83" s="307">
        <f t="shared" si="10"/>
        <v>1854100</v>
      </c>
      <c r="N83" s="307">
        <v>1854100</v>
      </c>
      <c r="O83" s="308"/>
      <c r="P83" s="308"/>
      <c r="Q83" s="308"/>
    </row>
    <row r="84" spans="1:17" ht="12.75">
      <c r="A84" s="445"/>
      <c r="B84" s="305">
        <v>600</v>
      </c>
      <c r="C84" s="305">
        <v>60016</v>
      </c>
      <c r="D84" s="307">
        <f t="shared" si="12"/>
        <v>4929740</v>
      </c>
      <c r="E84" s="307">
        <f t="shared" si="13"/>
        <v>3980000</v>
      </c>
      <c r="F84" s="307"/>
      <c r="G84" s="307">
        <v>3980000</v>
      </c>
      <c r="H84" s="307"/>
      <c r="I84" s="307"/>
      <c r="J84" s="307"/>
      <c r="K84" s="307"/>
      <c r="L84" s="307"/>
      <c r="M84" s="307">
        <f t="shared" si="10"/>
        <v>949740</v>
      </c>
      <c r="N84" s="307">
        <v>949740</v>
      </c>
      <c r="O84" s="308"/>
      <c r="P84" s="308"/>
      <c r="Q84" s="308"/>
    </row>
    <row r="85" spans="1:17" ht="12.75">
      <c r="A85" s="445"/>
      <c r="B85" s="305">
        <v>754</v>
      </c>
      <c r="C85" s="305">
        <v>75412</v>
      </c>
      <c r="D85" s="307">
        <f>SUM(E85,M85)</f>
        <v>70000</v>
      </c>
      <c r="E85" s="307">
        <v>0</v>
      </c>
      <c r="F85" s="307"/>
      <c r="G85" s="307"/>
      <c r="H85" s="307"/>
      <c r="I85" s="307"/>
      <c r="J85" s="307"/>
      <c r="K85" s="307"/>
      <c r="L85" s="307"/>
      <c r="M85" s="307">
        <f t="shared" si="10"/>
        <v>70000</v>
      </c>
      <c r="N85" s="307">
        <v>70000</v>
      </c>
      <c r="O85" s="308"/>
      <c r="P85" s="308"/>
      <c r="Q85" s="308"/>
    </row>
    <row r="86" spans="1:17" ht="12.75">
      <c r="A86" s="445"/>
      <c r="B86" s="305">
        <v>801</v>
      </c>
      <c r="C86" s="321" t="s">
        <v>443</v>
      </c>
      <c r="D86" s="307">
        <f t="shared" si="12"/>
        <v>3716200</v>
      </c>
      <c r="E86" s="307">
        <f t="shared" si="13"/>
        <v>0</v>
      </c>
      <c r="F86" s="323"/>
      <c r="G86" s="307"/>
      <c r="H86" s="307"/>
      <c r="I86" s="307"/>
      <c r="J86" s="307"/>
      <c r="K86" s="307"/>
      <c r="L86" s="307"/>
      <c r="M86" s="307">
        <f t="shared" si="10"/>
        <v>3716200</v>
      </c>
      <c r="N86" s="307">
        <v>3716200</v>
      </c>
      <c r="O86" s="308"/>
      <c r="P86" s="308"/>
      <c r="Q86" s="308"/>
    </row>
    <row r="87" spans="1:17" ht="12.75">
      <c r="A87" s="445"/>
      <c r="B87" s="305">
        <v>801</v>
      </c>
      <c r="C87" s="321" t="s">
        <v>565</v>
      </c>
      <c r="D87" s="307">
        <f t="shared" si="12"/>
        <v>15000</v>
      </c>
      <c r="E87" s="307">
        <f t="shared" si="13"/>
        <v>0</v>
      </c>
      <c r="F87" s="323"/>
      <c r="G87" s="307"/>
      <c r="H87" s="307"/>
      <c r="I87" s="307"/>
      <c r="J87" s="307"/>
      <c r="K87" s="307"/>
      <c r="L87" s="307"/>
      <c r="M87" s="307">
        <f t="shared" si="10"/>
        <v>15000</v>
      </c>
      <c r="N87" s="307">
        <v>15000</v>
      </c>
      <c r="O87" s="308"/>
      <c r="P87" s="308"/>
      <c r="Q87" s="308"/>
    </row>
    <row r="88" spans="1:17" ht="12.75">
      <c r="A88" s="445"/>
      <c r="B88" s="305">
        <v>801</v>
      </c>
      <c r="C88" s="321" t="s">
        <v>566</v>
      </c>
      <c r="D88" s="307">
        <f t="shared" si="12"/>
        <v>85000</v>
      </c>
      <c r="E88" s="307">
        <f t="shared" si="13"/>
        <v>0</v>
      </c>
      <c r="F88" s="323"/>
      <c r="G88" s="307"/>
      <c r="H88" s="307"/>
      <c r="I88" s="307"/>
      <c r="J88" s="307"/>
      <c r="K88" s="307"/>
      <c r="L88" s="307"/>
      <c r="M88" s="307">
        <f t="shared" si="10"/>
        <v>85000</v>
      </c>
      <c r="N88" s="307">
        <v>85000</v>
      </c>
      <c r="O88" s="308"/>
      <c r="P88" s="308"/>
      <c r="Q88" s="308"/>
    </row>
    <row r="89" spans="1:17" ht="12.75">
      <c r="A89" s="445"/>
      <c r="B89" s="305">
        <v>852</v>
      </c>
      <c r="C89" s="305">
        <v>85202</v>
      </c>
      <c r="D89" s="307">
        <f t="shared" si="12"/>
        <v>5160000</v>
      </c>
      <c r="E89" s="307">
        <f t="shared" si="13"/>
        <v>0</v>
      </c>
      <c r="F89" s="307"/>
      <c r="G89" s="307"/>
      <c r="H89" s="307"/>
      <c r="I89" s="307"/>
      <c r="J89" s="307"/>
      <c r="K89" s="307"/>
      <c r="L89" s="307"/>
      <c r="M89" s="307">
        <f t="shared" si="10"/>
        <v>5160000</v>
      </c>
      <c r="N89" s="307">
        <v>5160000</v>
      </c>
      <c r="O89" s="308"/>
      <c r="P89" s="308"/>
      <c r="Q89" s="308"/>
    </row>
    <row r="90" spans="1:17" ht="12.75">
      <c r="A90" s="445"/>
      <c r="B90" s="305">
        <v>900</v>
      </c>
      <c r="C90" s="305">
        <v>90001</v>
      </c>
      <c r="D90" s="46">
        <f t="shared" si="12"/>
        <v>155000</v>
      </c>
      <c r="E90" s="46">
        <f t="shared" si="13"/>
        <v>5000</v>
      </c>
      <c r="F90" s="46"/>
      <c r="G90" s="46">
        <v>5000</v>
      </c>
      <c r="H90" s="46"/>
      <c r="I90" s="46"/>
      <c r="J90" s="46"/>
      <c r="K90" s="46"/>
      <c r="L90" s="46"/>
      <c r="M90" s="307">
        <f t="shared" si="10"/>
        <v>150000</v>
      </c>
      <c r="N90" s="46">
        <v>150000</v>
      </c>
      <c r="O90" s="46"/>
      <c r="P90" s="46"/>
      <c r="Q90" s="308"/>
    </row>
    <row r="91" spans="1:17" ht="12.75">
      <c r="A91" s="445"/>
      <c r="B91" s="305">
        <v>900</v>
      </c>
      <c r="C91" s="305">
        <v>90003</v>
      </c>
      <c r="D91" s="46">
        <f t="shared" si="12"/>
        <v>2069850</v>
      </c>
      <c r="E91" s="46">
        <f t="shared" si="13"/>
        <v>2069850</v>
      </c>
      <c r="F91" s="46"/>
      <c r="G91" s="46">
        <v>2069850</v>
      </c>
      <c r="H91" s="46"/>
      <c r="I91" s="46"/>
      <c r="J91" s="46"/>
      <c r="K91" s="46"/>
      <c r="L91" s="46"/>
      <c r="M91" s="307">
        <f t="shared" si="10"/>
        <v>0</v>
      </c>
      <c r="N91" s="46"/>
      <c r="O91" s="46"/>
      <c r="P91" s="46"/>
      <c r="Q91" s="46"/>
    </row>
    <row r="92" spans="1:17" ht="12.75">
      <c r="A92" s="445"/>
      <c r="B92" s="305">
        <v>900</v>
      </c>
      <c r="C92" s="305">
        <v>90004</v>
      </c>
      <c r="D92" s="46">
        <f t="shared" si="12"/>
        <v>1171134</v>
      </c>
      <c r="E92" s="46">
        <f t="shared" si="13"/>
        <v>562000</v>
      </c>
      <c r="F92" s="46"/>
      <c r="G92" s="46">
        <v>562000</v>
      </c>
      <c r="H92" s="46"/>
      <c r="I92" s="46"/>
      <c r="J92" s="46"/>
      <c r="K92" s="46"/>
      <c r="L92" s="46"/>
      <c r="M92" s="307">
        <f t="shared" si="10"/>
        <v>609134</v>
      </c>
      <c r="N92" s="46">
        <v>609134</v>
      </c>
      <c r="O92" s="46">
        <v>509662</v>
      </c>
      <c r="P92" s="46"/>
      <c r="Q92" s="46"/>
    </row>
    <row r="93" spans="1:17" ht="12.75">
      <c r="A93" s="445"/>
      <c r="B93" s="305">
        <v>900</v>
      </c>
      <c r="C93" s="305">
        <v>90015</v>
      </c>
      <c r="D93" s="307">
        <f t="shared" si="12"/>
        <v>1623011</v>
      </c>
      <c r="E93" s="307">
        <f t="shared" si="13"/>
        <v>1465411</v>
      </c>
      <c r="F93" s="307"/>
      <c r="G93" s="307">
        <v>1465411</v>
      </c>
      <c r="H93" s="308"/>
      <c r="I93" s="308"/>
      <c r="J93" s="308"/>
      <c r="K93" s="308"/>
      <c r="L93" s="308"/>
      <c r="M93" s="307">
        <f t="shared" si="10"/>
        <v>157600</v>
      </c>
      <c r="N93" s="307">
        <v>157600</v>
      </c>
      <c r="O93" s="308"/>
      <c r="P93" s="308"/>
      <c r="Q93" s="308"/>
    </row>
    <row r="94" spans="1:17" ht="12.75">
      <c r="A94" s="445"/>
      <c r="B94" s="305">
        <v>900</v>
      </c>
      <c r="C94" s="337">
        <v>90095</v>
      </c>
      <c r="D94" s="307">
        <f>SUM(E94,M94)</f>
        <v>85530</v>
      </c>
      <c r="E94" s="307">
        <f t="shared" si="13"/>
        <v>65530</v>
      </c>
      <c r="F94" s="307"/>
      <c r="G94" s="307">
        <v>65530</v>
      </c>
      <c r="H94" s="308"/>
      <c r="I94" s="308"/>
      <c r="J94" s="308"/>
      <c r="K94" s="308"/>
      <c r="L94" s="308"/>
      <c r="M94" s="307">
        <f t="shared" si="10"/>
        <v>20000</v>
      </c>
      <c r="N94" s="307">
        <v>20000</v>
      </c>
      <c r="O94" s="308"/>
      <c r="P94" s="308"/>
      <c r="Q94" s="308"/>
    </row>
    <row r="95" spans="1:17" ht="12.75">
      <c r="A95" s="446"/>
      <c r="B95" s="305">
        <v>926</v>
      </c>
      <c r="C95" s="337">
        <v>92601</v>
      </c>
      <c r="D95" s="307">
        <f>SUM(E95,M95)</f>
        <v>1034876</v>
      </c>
      <c r="E95" s="307">
        <f t="shared" si="13"/>
        <v>0</v>
      </c>
      <c r="F95" s="307"/>
      <c r="G95" s="307"/>
      <c r="H95" s="308"/>
      <c r="I95" s="308"/>
      <c r="J95" s="308"/>
      <c r="K95" s="308"/>
      <c r="L95" s="308"/>
      <c r="M95" s="307">
        <f t="shared" si="10"/>
        <v>1034876</v>
      </c>
      <c r="N95" s="307">
        <v>1034876</v>
      </c>
      <c r="O95" s="307">
        <v>310000</v>
      </c>
      <c r="P95" s="308"/>
      <c r="Q95" s="308"/>
    </row>
    <row r="96" spans="1:17" ht="12.75">
      <c r="A96" s="328" t="s">
        <v>437</v>
      </c>
      <c r="B96" s="124"/>
      <c r="C96" s="124"/>
      <c r="D96" s="308">
        <f>SUM(D83:D95)</f>
        <v>21969441</v>
      </c>
      <c r="E96" s="308">
        <f>SUM(E83:E94)</f>
        <v>8147791</v>
      </c>
      <c r="F96" s="308"/>
      <c r="G96" s="308">
        <f>SUM(G83:G94)</f>
        <v>8147791</v>
      </c>
      <c r="H96" s="308"/>
      <c r="I96" s="308"/>
      <c r="J96" s="308"/>
      <c r="K96" s="308"/>
      <c r="L96" s="308"/>
      <c r="M96" s="308">
        <f t="shared" si="10"/>
        <v>13821650</v>
      </c>
      <c r="N96" s="308">
        <f>SUM(N83:N95)</f>
        <v>13821650</v>
      </c>
      <c r="O96" s="308">
        <f>SUM(O83:O95)</f>
        <v>819662</v>
      </c>
      <c r="P96" s="308"/>
      <c r="Q96" s="308"/>
    </row>
    <row r="97" spans="1:17" ht="25.5">
      <c r="A97" s="328" t="s">
        <v>444</v>
      </c>
      <c r="B97" s="124"/>
      <c r="C97" s="124"/>
      <c r="D97" s="308">
        <f aca="true" t="shared" si="14" ref="D97:I97">SUM(D14+D20+D31+D42+D45+D53+D58+D62+D65+D71+D73+D76+D78+D82+D96)</f>
        <v>59978957</v>
      </c>
      <c r="E97" s="308">
        <f t="shared" si="14"/>
        <v>37064214</v>
      </c>
      <c r="F97" s="308">
        <f t="shared" si="14"/>
        <v>7216678</v>
      </c>
      <c r="G97" s="308">
        <f t="shared" si="14"/>
        <v>12783610</v>
      </c>
      <c r="H97" s="308">
        <f t="shared" si="14"/>
        <v>7086400</v>
      </c>
      <c r="I97" s="308">
        <f t="shared" si="14"/>
        <v>9307526</v>
      </c>
      <c r="J97" s="308"/>
      <c r="K97" s="308"/>
      <c r="L97" s="308">
        <f>SUM(L14+L20+L31+L42+L45+L53+L58+L62+L65+L71+L73+L76+L78+L82+L96)</f>
        <v>670000</v>
      </c>
      <c r="M97" s="308">
        <f>SUM(M14+M20+M31+M42+M45+M53+M58+M62+M65+M71+M73+M76+M78+M82+M96)</f>
        <v>22914743</v>
      </c>
      <c r="N97" s="308">
        <f>SUM(N14+N20+N31+N42+N45+N53+N58+N62+N65+N71+N73+N76+N78+N82+N96)</f>
        <v>19890743</v>
      </c>
      <c r="O97" s="308">
        <f>SUM(O14+O20+O31+O42+O45+O53+O58+O62+O65+O71+O73+O76+O78+O82+O96)</f>
        <v>5010630</v>
      </c>
      <c r="P97" s="308"/>
      <c r="Q97" s="308"/>
    </row>
    <row r="98" spans="1:17" ht="12.75">
      <c r="A98" s="153" t="s">
        <v>408</v>
      </c>
      <c r="B98" s="305">
        <v>754</v>
      </c>
      <c r="C98" s="337">
        <v>75416</v>
      </c>
      <c r="D98" s="46">
        <f>SUM(E98,M98)</f>
        <v>1661013</v>
      </c>
      <c r="E98" s="46">
        <f>SUM(F98:L98)</f>
        <v>1661013</v>
      </c>
      <c r="F98" s="46">
        <v>1372424</v>
      </c>
      <c r="G98" s="46">
        <v>230369</v>
      </c>
      <c r="H98" s="46"/>
      <c r="I98" s="46">
        <v>58220</v>
      </c>
      <c r="J98" s="46"/>
      <c r="K98" s="46"/>
      <c r="L98" s="46"/>
      <c r="M98" s="307">
        <f t="shared" si="10"/>
        <v>0</v>
      </c>
      <c r="N98" s="46"/>
      <c r="O98" s="46"/>
      <c r="P98" s="46"/>
      <c r="Q98" s="46"/>
    </row>
    <row r="99" spans="1:17" ht="12.75">
      <c r="A99" s="328" t="s">
        <v>437</v>
      </c>
      <c r="B99" s="124"/>
      <c r="C99" s="319"/>
      <c r="D99" s="308">
        <f>SUM(D98)</f>
        <v>1661013</v>
      </c>
      <c r="E99" s="308">
        <f>SUM(E98)</f>
        <v>1661013</v>
      </c>
      <c r="F99" s="308">
        <f>SUM(F98)</f>
        <v>1372424</v>
      </c>
      <c r="G99" s="308">
        <f>SUM(G98)</f>
        <v>230369</v>
      </c>
      <c r="H99" s="308"/>
      <c r="I99" s="308">
        <f>SUM(I98)</f>
        <v>58220</v>
      </c>
      <c r="J99" s="308"/>
      <c r="K99" s="308"/>
      <c r="L99" s="308"/>
      <c r="M99" s="307">
        <f t="shared" si="10"/>
        <v>0</v>
      </c>
      <c r="N99" s="46"/>
      <c r="O99" s="46"/>
      <c r="P99" s="46"/>
      <c r="Q99" s="46"/>
    </row>
    <row r="100" spans="1:17" ht="12.75">
      <c r="A100" s="449" t="s">
        <v>445</v>
      </c>
      <c r="B100" s="43">
        <v>700</v>
      </c>
      <c r="C100" s="303">
        <v>70004</v>
      </c>
      <c r="D100" s="46">
        <f aca="true" t="shared" si="15" ref="D100:D288">SUM(E100,M100)</f>
        <v>4393539</v>
      </c>
      <c r="E100" s="46">
        <f aca="true" t="shared" si="16" ref="E100:E290">SUM(F100:L100)</f>
        <v>4363539</v>
      </c>
      <c r="F100" s="46">
        <v>930004</v>
      </c>
      <c r="G100" s="46">
        <v>3428695</v>
      </c>
      <c r="H100" s="46"/>
      <c r="I100" s="46">
        <v>4840</v>
      </c>
      <c r="J100" s="46"/>
      <c r="K100" s="46"/>
      <c r="L100" s="46"/>
      <c r="M100" s="307">
        <f t="shared" si="10"/>
        <v>30000</v>
      </c>
      <c r="N100" s="46">
        <v>30000</v>
      </c>
      <c r="O100" s="46"/>
      <c r="P100" s="46"/>
      <c r="Q100" s="46"/>
    </row>
    <row r="101" spans="1:17" ht="12.75">
      <c r="A101" s="449"/>
      <c r="B101" s="43">
        <v>710</v>
      </c>
      <c r="C101" s="303">
        <v>71035</v>
      </c>
      <c r="D101" s="46">
        <f t="shared" si="15"/>
        <v>137600</v>
      </c>
      <c r="E101" s="46">
        <f t="shared" si="16"/>
        <v>137600</v>
      </c>
      <c r="F101" s="46">
        <v>67000</v>
      </c>
      <c r="G101" s="46">
        <v>70600</v>
      </c>
      <c r="H101" s="46"/>
      <c r="I101" s="46"/>
      <c r="J101" s="46"/>
      <c r="K101" s="46"/>
      <c r="L101" s="46"/>
      <c r="M101" s="307">
        <f t="shared" si="10"/>
        <v>0</v>
      </c>
      <c r="N101" s="46"/>
      <c r="O101" s="46"/>
      <c r="P101" s="46"/>
      <c r="Q101" s="46"/>
    </row>
    <row r="102" spans="1:17" ht="12.75">
      <c r="A102" s="449"/>
      <c r="B102" s="303">
        <v>900</v>
      </c>
      <c r="C102" s="43">
        <v>90002</v>
      </c>
      <c r="D102" s="46">
        <f t="shared" si="15"/>
        <v>1594459</v>
      </c>
      <c r="E102" s="46">
        <f t="shared" si="16"/>
        <v>65961</v>
      </c>
      <c r="F102" s="46">
        <v>20496</v>
      </c>
      <c r="G102" s="46">
        <v>45465</v>
      </c>
      <c r="H102" s="46"/>
      <c r="I102" s="46"/>
      <c r="J102" s="46"/>
      <c r="K102" s="46"/>
      <c r="L102" s="46"/>
      <c r="M102" s="307">
        <f t="shared" si="10"/>
        <v>1528498</v>
      </c>
      <c r="N102" s="46">
        <v>1528498</v>
      </c>
      <c r="O102" s="46">
        <v>1299222</v>
      </c>
      <c r="P102" s="46"/>
      <c r="Q102" s="46"/>
    </row>
    <row r="103" spans="1:17" ht="12.75">
      <c r="A103" s="449"/>
      <c r="B103" s="303">
        <v>900</v>
      </c>
      <c r="C103" s="43">
        <v>90095</v>
      </c>
      <c r="D103" s="46">
        <f t="shared" si="15"/>
        <v>185260</v>
      </c>
      <c r="E103" s="46">
        <f t="shared" si="16"/>
        <v>185260</v>
      </c>
      <c r="F103" s="46"/>
      <c r="G103" s="46">
        <v>185260</v>
      </c>
      <c r="H103" s="46"/>
      <c r="I103" s="46"/>
      <c r="J103" s="46"/>
      <c r="K103" s="46"/>
      <c r="L103" s="46"/>
      <c r="M103" s="307">
        <f t="shared" si="10"/>
        <v>0</v>
      </c>
      <c r="N103" s="46"/>
      <c r="O103" s="46"/>
      <c r="P103" s="46"/>
      <c r="Q103" s="46"/>
    </row>
    <row r="104" spans="1:17" ht="12.75">
      <c r="A104" s="328" t="s">
        <v>437</v>
      </c>
      <c r="B104" s="319"/>
      <c r="C104" s="124"/>
      <c r="D104" s="308">
        <f>SUM(D100:D103)</f>
        <v>6310858</v>
      </c>
      <c r="E104" s="308">
        <f aca="true" t="shared" si="17" ref="E104:O104">SUM(E100:E103)</f>
        <v>4752360</v>
      </c>
      <c r="F104" s="308">
        <f t="shared" si="17"/>
        <v>1017500</v>
      </c>
      <c r="G104" s="308">
        <f t="shared" si="17"/>
        <v>3730020</v>
      </c>
      <c r="H104" s="308"/>
      <c r="I104" s="308">
        <f t="shared" si="17"/>
        <v>4840</v>
      </c>
      <c r="J104" s="308"/>
      <c r="K104" s="308"/>
      <c r="L104" s="308"/>
      <c r="M104" s="308">
        <f t="shared" si="10"/>
        <v>1558498</v>
      </c>
      <c r="N104" s="308">
        <f t="shared" si="17"/>
        <v>1558498</v>
      </c>
      <c r="O104" s="308">
        <f t="shared" si="17"/>
        <v>1299222</v>
      </c>
      <c r="P104" s="46"/>
      <c r="Q104" s="46"/>
    </row>
    <row r="105" spans="1:17" ht="22.5">
      <c r="A105" s="153" t="s">
        <v>446</v>
      </c>
      <c r="B105" s="303">
        <v>926</v>
      </c>
      <c r="C105" s="43">
        <v>92604</v>
      </c>
      <c r="D105" s="46">
        <f t="shared" si="15"/>
        <v>4675000</v>
      </c>
      <c r="E105" s="46">
        <f t="shared" si="16"/>
        <v>4675000</v>
      </c>
      <c r="F105" s="46">
        <v>1951280</v>
      </c>
      <c r="G105" s="46">
        <v>2714220</v>
      </c>
      <c r="H105" s="46"/>
      <c r="I105" s="46">
        <v>9500</v>
      </c>
      <c r="J105" s="46"/>
      <c r="K105" s="46"/>
      <c r="L105" s="46"/>
      <c r="M105" s="307">
        <f t="shared" si="10"/>
        <v>0</v>
      </c>
      <c r="N105" s="46"/>
      <c r="O105" s="46"/>
      <c r="P105" s="46"/>
      <c r="Q105" s="46"/>
    </row>
    <row r="106" spans="1:17" ht="12.75">
      <c r="A106" s="328" t="s">
        <v>437</v>
      </c>
      <c r="B106" s="319"/>
      <c r="C106" s="124"/>
      <c r="D106" s="308">
        <f>SUM(D105)</f>
        <v>4675000</v>
      </c>
      <c r="E106" s="308">
        <f>SUM(E105)</f>
        <v>4675000</v>
      </c>
      <c r="F106" s="308">
        <f>SUM(F105)</f>
        <v>1951280</v>
      </c>
      <c r="G106" s="308">
        <f>SUM(G105)</f>
        <v>2714220</v>
      </c>
      <c r="H106" s="308"/>
      <c r="I106" s="308">
        <f>SUM(I105)</f>
        <v>9500</v>
      </c>
      <c r="J106" s="308"/>
      <c r="K106" s="308"/>
      <c r="L106" s="308"/>
      <c r="M106" s="307">
        <f t="shared" si="10"/>
        <v>0</v>
      </c>
      <c r="N106" s="46"/>
      <c r="O106" s="46"/>
      <c r="P106" s="46"/>
      <c r="Q106" s="46"/>
    </row>
    <row r="107" spans="1:17" ht="12.75">
      <c r="A107" s="449" t="s">
        <v>256</v>
      </c>
      <c r="B107" s="43">
        <v>851</v>
      </c>
      <c r="C107" s="43">
        <v>85154</v>
      </c>
      <c r="D107" s="46">
        <f aca="true" t="shared" si="18" ref="D107:D116">SUM(E107,M107)</f>
        <v>238500</v>
      </c>
      <c r="E107" s="46">
        <f aca="true" t="shared" si="19" ref="E107:E116">SUM(F107:L107)</f>
        <v>238500</v>
      </c>
      <c r="F107" s="46">
        <v>171842</v>
      </c>
      <c r="G107" s="46">
        <v>66258</v>
      </c>
      <c r="H107" s="46"/>
      <c r="I107" s="46">
        <v>400</v>
      </c>
      <c r="J107" s="46"/>
      <c r="K107" s="46"/>
      <c r="L107" s="46"/>
      <c r="M107" s="307">
        <f t="shared" si="10"/>
        <v>0</v>
      </c>
      <c r="N107" s="46"/>
      <c r="O107" s="46"/>
      <c r="P107" s="46"/>
      <c r="Q107" s="46"/>
    </row>
    <row r="108" spans="1:17" ht="12.75">
      <c r="A108" s="450"/>
      <c r="B108" s="305">
        <v>851</v>
      </c>
      <c r="C108" s="305">
        <v>85195</v>
      </c>
      <c r="D108" s="46">
        <f t="shared" si="18"/>
        <v>1024</v>
      </c>
      <c r="E108" s="46">
        <f t="shared" si="19"/>
        <v>1024</v>
      </c>
      <c r="F108" s="307"/>
      <c r="G108" s="307">
        <v>1024</v>
      </c>
      <c r="H108" s="307"/>
      <c r="I108" s="307"/>
      <c r="J108" s="307"/>
      <c r="K108" s="308"/>
      <c r="L108" s="308"/>
      <c r="M108" s="307">
        <f t="shared" si="10"/>
        <v>0</v>
      </c>
      <c r="N108" s="46"/>
      <c r="O108" s="46"/>
      <c r="P108" s="46"/>
      <c r="Q108" s="46"/>
    </row>
    <row r="109" spans="1:17" ht="12.75">
      <c r="A109" s="450"/>
      <c r="B109" s="43">
        <v>852</v>
      </c>
      <c r="C109" s="43">
        <v>85202</v>
      </c>
      <c r="D109" s="46">
        <f t="shared" si="18"/>
        <v>1258189</v>
      </c>
      <c r="E109" s="46">
        <f t="shared" si="19"/>
        <v>1258189</v>
      </c>
      <c r="F109" s="46">
        <v>451593</v>
      </c>
      <c r="G109" s="46">
        <v>803996</v>
      </c>
      <c r="H109" s="46"/>
      <c r="I109" s="46">
        <v>2600</v>
      </c>
      <c r="J109" s="46"/>
      <c r="K109" s="46"/>
      <c r="L109" s="46"/>
      <c r="M109" s="307">
        <f t="shared" si="10"/>
        <v>0</v>
      </c>
      <c r="N109" s="46"/>
      <c r="O109" s="46"/>
      <c r="P109" s="46"/>
      <c r="Q109" s="46"/>
    </row>
    <row r="110" spans="1:17" ht="12.75">
      <c r="A110" s="450"/>
      <c r="B110" s="43">
        <v>852</v>
      </c>
      <c r="C110" s="43">
        <v>85203</v>
      </c>
      <c r="D110" s="46">
        <f t="shared" si="18"/>
        <v>955384</v>
      </c>
      <c r="E110" s="46">
        <f t="shared" si="19"/>
        <v>955384</v>
      </c>
      <c r="F110" s="46">
        <v>691235</v>
      </c>
      <c r="G110" s="46">
        <v>260159</v>
      </c>
      <c r="H110" s="46"/>
      <c r="I110" s="46">
        <v>3990</v>
      </c>
      <c r="J110" s="46"/>
      <c r="K110" s="46"/>
      <c r="L110" s="46"/>
      <c r="M110" s="307">
        <f t="shared" si="10"/>
        <v>0</v>
      </c>
      <c r="N110" s="46"/>
      <c r="O110" s="46"/>
      <c r="P110" s="46"/>
      <c r="Q110" s="46"/>
    </row>
    <row r="111" spans="1:17" ht="12.75">
      <c r="A111" s="450"/>
      <c r="B111" s="43">
        <v>852</v>
      </c>
      <c r="C111" s="43">
        <v>85213</v>
      </c>
      <c r="D111" s="46">
        <f t="shared" si="18"/>
        <v>29600</v>
      </c>
      <c r="E111" s="46">
        <f t="shared" si="19"/>
        <v>29600</v>
      </c>
      <c r="F111" s="46"/>
      <c r="G111" s="46">
        <v>29600</v>
      </c>
      <c r="H111" s="46"/>
      <c r="I111" s="46"/>
      <c r="J111" s="46"/>
      <c r="K111" s="46"/>
      <c r="L111" s="46"/>
      <c r="M111" s="307">
        <f t="shared" si="10"/>
        <v>0</v>
      </c>
      <c r="N111" s="46"/>
      <c r="O111" s="46"/>
      <c r="P111" s="46"/>
      <c r="Q111" s="46"/>
    </row>
    <row r="112" spans="1:17" ht="12.75">
      <c r="A112" s="450"/>
      <c r="B112" s="43">
        <v>852</v>
      </c>
      <c r="C112" s="43">
        <v>85214</v>
      </c>
      <c r="D112" s="46">
        <f t="shared" si="18"/>
        <v>970424</v>
      </c>
      <c r="E112" s="46">
        <f t="shared" si="19"/>
        <v>970424</v>
      </c>
      <c r="F112" s="46"/>
      <c r="G112" s="46">
        <v>9000</v>
      </c>
      <c r="H112" s="307"/>
      <c r="I112" s="46">
        <v>961424</v>
      </c>
      <c r="J112" s="46"/>
      <c r="K112" s="46"/>
      <c r="L112" s="46"/>
      <c r="M112" s="307">
        <f t="shared" si="10"/>
        <v>0</v>
      </c>
      <c r="N112" s="46"/>
      <c r="O112" s="46"/>
      <c r="P112" s="46"/>
      <c r="Q112" s="46"/>
    </row>
    <row r="113" spans="1:17" ht="12.75">
      <c r="A113" s="450"/>
      <c r="B113" s="43">
        <v>852</v>
      </c>
      <c r="C113" s="43">
        <v>85216</v>
      </c>
      <c r="D113" s="46">
        <f t="shared" si="18"/>
        <v>350100</v>
      </c>
      <c r="E113" s="46">
        <f t="shared" si="19"/>
        <v>350100</v>
      </c>
      <c r="F113" s="46"/>
      <c r="G113" s="46"/>
      <c r="H113" s="46"/>
      <c r="I113" s="46">
        <v>350100</v>
      </c>
      <c r="J113" s="46"/>
      <c r="K113" s="46"/>
      <c r="L113" s="46"/>
      <c r="M113" s="307">
        <f t="shared" si="10"/>
        <v>0</v>
      </c>
      <c r="N113" s="46"/>
      <c r="O113" s="46"/>
      <c r="P113" s="46"/>
      <c r="Q113" s="46"/>
    </row>
    <row r="114" spans="1:17" ht="12.75">
      <c r="A114" s="450"/>
      <c r="B114" s="43">
        <v>852</v>
      </c>
      <c r="C114" s="43">
        <v>85219</v>
      </c>
      <c r="D114" s="46">
        <f t="shared" si="18"/>
        <v>2141003</v>
      </c>
      <c r="E114" s="46">
        <f t="shared" si="19"/>
        <v>2141003</v>
      </c>
      <c r="F114" s="46">
        <v>1817602</v>
      </c>
      <c r="G114" s="46">
        <v>312401</v>
      </c>
      <c r="H114" s="46"/>
      <c r="I114" s="46">
        <v>11000</v>
      </c>
      <c r="J114" s="46"/>
      <c r="K114" s="46"/>
      <c r="L114" s="46"/>
      <c r="M114" s="307">
        <f t="shared" si="10"/>
        <v>0</v>
      </c>
      <c r="N114" s="46"/>
      <c r="O114" s="46"/>
      <c r="P114" s="46"/>
      <c r="Q114" s="46"/>
    </row>
    <row r="115" spans="1:17" ht="12.75">
      <c r="A115" s="450"/>
      <c r="B115" s="43">
        <v>852</v>
      </c>
      <c r="C115" s="43">
        <v>85228</v>
      </c>
      <c r="D115" s="46">
        <f t="shared" si="18"/>
        <v>307060</v>
      </c>
      <c r="E115" s="46">
        <f t="shared" si="19"/>
        <v>307060</v>
      </c>
      <c r="F115" s="46">
        <v>63440</v>
      </c>
      <c r="G115" s="46">
        <v>243420</v>
      </c>
      <c r="H115" s="46"/>
      <c r="I115" s="46">
        <v>200</v>
      </c>
      <c r="J115" s="46"/>
      <c r="K115" s="46"/>
      <c r="L115" s="46"/>
      <c r="M115" s="307">
        <f t="shared" si="10"/>
        <v>0</v>
      </c>
      <c r="N115" s="46"/>
      <c r="O115" s="46"/>
      <c r="P115" s="46"/>
      <c r="Q115" s="46"/>
    </row>
    <row r="116" spans="1:17" ht="12.75">
      <c r="A116" s="450"/>
      <c r="B116" s="43">
        <v>852</v>
      </c>
      <c r="C116" s="43">
        <v>85295</v>
      </c>
      <c r="D116" s="46">
        <f t="shared" si="18"/>
        <v>387216</v>
      </c>
      <c r="E116" s="46">
        <f t="shared" si="19"/>
        <v>387216</v>
      </c>
      <c r="F116" s="307">
        <v>36853</v>
      </c>
      <c r="G116" s="307">
        <v>5860</v>
      </c>
      <c r="H116" s="307"/>
      <c r="I116" s="307">
        <v>64137</v>
      </c>
      <c r="J116" s="307">
        <v>280366</v>
      </c>
      <c r="K116" s="46"/>
      <c r="L116" s="46"/>
      <c r="M116" s="307">
        <f t="shared" si="10"/>
        <v>0</v>
      </c>
      <c r="N116" s="46"/>
      <c r="O116" s="46"/>
      <c r="P116" s="46"/>
      <c r="Q116" s="46"/>
    </row>
    <row r="117" spans="1:17" ht="12.75">
      <c r="A117" s="328" t="s">
        <v>437</v>
      </c>
      <c r="B117" s="337"/>
      <c r="C117" s="305"/>
      <c r="D117" s="308">
        <f>SUM(D107:D116)</f>
        <v>6638500</v>
      </c>
      <c r="E117" s="308">
        <f aca="true" t="shared" si="20" ref="E117:J117">SUM(E107:E116)</f>
        <v>6638500</v>
      </c>
      <c r="F117" s="308">
        <f t="shared" si="20"/>
        <v>3232565</v>
      </c>
      <c r="G117" s="308">
        <f t="shared" si="20"/>
        <v>1731718</v>
      </c>
      <c r="H117" s="308">
        <f t="shared" si="20"/>
        <v>0</v>
      </c>
      <c r="I117" s="308">
        <f t="shared" si="20"/>
        <v>1393851</v>
      </c>
      <c r="J117" s="308">
        <f t="shared" si="20"/>
        <v>280366</v>
      </c>
      <c r="K117" s="308"/>
      <c r="L117" s="308"/>
      <c r="M117" s="307">
        <f t="shared" si="10"/>
        <v>0</v>
      </c>
      <c r="N117" s="46"/>
      <c r="O117" s="46"/>
      <c r="P117" s="46"/>
      <c r="Q117" s="46"/>
    </row>
    <row r="118" spans="1:17" ht="12.75" customHeight="1">
      <c r="A118" s="449" t="s">
        <v>447</v>
      </c>
      <c r="B118" s="43">
        <v>801</v>
      </c>
      <c r="C118" s="303">
        <v>80101</v>
      </c>
      <c r="D118" s="46">
        <f t="shared" si="15"/>
        <v>989749</v>
      </c>
      <c r="E118" s="46">
        <f t="shared" si="16"/>
        <v>989749</v>
      </c>
      <c r="F118" s="46">
        <v>831396</v>
      </c>
      <c r="G118" s="46">
        <v>156099</v>
      </c>
      <c r="H118" s="46"/>
      <c r="I118" s="46">
        <v>2254</v>
      </c>
      <c r="J118" s="46"/>
      <c r="K118" s="46"/>
      <c r="L118" s="46"/>
      <c r="M118" s="307">
        <f t="shared" si="10"/>
        <v>0</v>
      </c>
      <c r="N118" s="46"/>
      <c r="O118" s="46"/>
      <c r="P118" s="46"/>
      <c r="Q118" s="46"/>
    </row>
    <row r="119" spans="1:17" ht="12.75">
      <c r="A119" s="449"/>
      <c r="B119" s="43">
        <v>801</v>
      </c>
      <c r="C119" s="303">
        <v>80104</v>
      </c>
      <c r="D119" s="46">
        <f t="shared" si="15"/>
        <v>300513</v>
      </c>
      <c r="E119" s="46">
        <f t="shared" si="16"/>
        <v>300513</v>
      </c>
      <c r="F119" s="46">
        <v>263987</v>
      </c>
      <c r="G119" s="46">
        <v>35746</v>
      </c>
      <c r="H119" s="46"/>
      <c r="I119" s="46">
        <v>780</v>
      </c>
      <c r="J119" s="46"/>
      <c r="K119" s="46"/>
      <c r="L119" s="46"/>
      <c r="M119" s="307">
        <f t="shared" si="10"/>
        <v>0</v>
      </c>
      <c r="N119" s="46"/>
      <c r="O119" s="46"/>
      <c r="P119" s="46"/>
      <c r="Q119" s="46"/>
    </row>
    <row r="120" spans="1:17" ht="12.75">
      <c r="A120" s="449"/>
      <c r="B120" s="43">
        <v>801</v>
      </c>
      <c r="C120" s="303">
        <v>80146</v>
      </c>
      <c r="D120" s="46">
        <f t="shared" si="15"/>
        <v>3475</v>
      </c>
      <c r="E120" s="46">
        <f t="shared" si="16"/>
        <v>3475</v>
      </c>
      <c r="F120" s="46"/>
      <c r="G120" s="46">
        <v>3475</v>
      </c>
      <c r="H120" s="46"/>
      <c r="I120" s="46"/>
      <c r="J120" s="46"/>
      <c r="K120" s="46"/>
      <c r="L120" s="46"/>
      <c r="M120" s="307">
        <f t="shared" si="10"/>
        <v>0</v>
      </c>
      <c r="N120" s="46"/>
      <c r="O120" s="46"/>
      <c r="P120" s="46"/>
      <c r="Q120" s="46"/>
    </row>
    <row r="121" spans="1:17" ht="12.75">
      <c r="A121" s="449"/>
      <c r="B121" s="43">
        <v>801</v>
      </c>
      <c r="C121" s="303">
        <v>80148</v>
      </c>
      <c r="D121" s="46">
        <f t="shared" si="15"/>
        <v>26884</v>
      </c>
      <c r="E121" s="46">
        <f t="shared" si="16"/>
        <v>26884</v>
      </c>
      <c r="F121" s="46">
        <v>24922</v>
      </c>
      <c r="G121" s="46">
        <v>1882</v>
      </c>
      <c r="H121" s="46"/>
      <c r="I121" s="46">
        <v>80</v>
      </c>
      <c r="J121" s="46"/>
      <c r="K121" s="46"/>
      <c r="L121" s="46"/>
      <c r="M121" s="307">
        <f t="shared" si="10"/>
        <v>0</v>
      </c>
      <c r="N121" s="46"/>
      <c r="O121" s="46"/>
      <c r="P121" s="46"/>
      <c r="Q121" s="46"/>
    </row>
    <row r="122" spans="1:17" ht="12.75">
      <c r="A122" s="449"/>
      <c r="B122" s="43">
        <v>854</v>
      </c>
      <c r="C122" s="303">
        <v>85401</v>
      </c>
      <c r="D122" s="46">
        <f t="shared" si="15"/>
        <v>41134</v>
      </c>
      <c r="E122" s="46">
        <f t="shared" si="16"/>
        <v>41134</v>
      </c>
      <c r="F122" s="46">
        <v>35580</v>
      </c>
      <c r="G122" s="46">
        <v>5354</v>
      </c>
      <c r="H122" s="46"/>
      <c r="I122" s="46">
        <v>200</v>
      </c>
      <c r="J122" s="46"/>
      <c r="K122" s="46"/>
      <c r="L122" s="46"/>
      <c r="M122" s="307">
        <f t="shared" si="10"/>
        <v>0</v>
      </c>
      <c r="N122" s="46"/>
      <c r="O122" s="46"/>
      <c r="P122" s="46"/>
      <c r="Q122" s="46"/>
    </row>
    <row r="123" spans="1:17" ht="12.75">
      <c r="A123" s="449"/>
      <c r="B123" s="43">
        <v>854</v>
      </c>
      <c r="C123" s="303">
        <v>85412</v>
      </c>
      <c r="D123" s="46">
        <f t="shared" si="15"/>
        <v>1630</v>
      </c>
      <c r="E123" s="46">
        <f t="shared" si="16"/>
        <v>1630</v>
      </c>
      <c r="F123" s="46"/>
      <c r="G123" s="46">
        <v>1630</v>
      </c>
      <c r="H123" s="46"/>
      <c r="I123" s="46"/>
      <c r="J123" s="46"/>
      <c r="K123" s="46"/>
      <c r="L123" s="46"/>
      <c r="M123" s="307">
        <f t="shared" si="10"/>
        <v>0</v>
      </c>
      <c r="N123" s="46"/>
      <c r="O123" s="46"/>
      <c r="P123" s="46"/>
      <c r="Q123" s="46"/>
    </row>
    <row r="124" spans="1:17" ht="12.75">
      <c r="A124" s="449"/>
      <c r="B124" s="43">
        <v>854</v>
      </c>
      <c r="C124" s="303">
        <v>85415</v>
      </c>
      <c r="D124" s="46">
        <f t="shared" si="15"/>
        <v>1290</v>
      </c>
      <c r="E124" s="46">
        <f t="shared" si="16"/>
        <v>1290</v>
      </c>
      <c r="F124" s="46"/>
      <c r="G124" s="46"/>
      <c r="H124" s="46"/>
      <c r="I124" s="46">
        <v>1290</v>
      </c>
      <c r="J124" s="46"/>
      <c r="K124" s="46"/>
      <c r="L124" s="46"/>
      <c r="M124" s="307">
        <f t="shared" si="10"/>
        <v>0</v>
      </c>
      <c r="N124" s="46"/>
      <c r="O124" s="46"/>
      <c r="P124" s="46"/>
      <c r="Q124" s="46"/>
    </row>
    <row r="125" spans="1:17" ht="12.75">
      <c r="A125" s="449"/>
      <c r="B125" s="43">
        <v>854</v>
      </c>
      <c r="C125" s="303">
        <v>85446</v>
      </c>
      <c r="D125" s="46">
        <f t="shared" si="15"/>
        <v>145</v>
      </c>
      <c r="E125" s="46">
        <f t="shared" si="16"/>
        <v>145</v>
      </c>
      <c r="F125" s="46"/>
      <c r="G125" s="46">
        <v>145</v>
      </c>
      <c r="H125" s="46"/>
      <c r="I125" s="46"/>
      <c r="J125" s="46"/>
      <c r="K125" s="46"/>
      <c r="L125" s="46"/>
      <c r="M125" s="307">
        <f t="shared" si="10"/>
        <v>0</v>
      </c>
      <c r="N125" s="46"/>
      <c r="O125" s="46"/>
      <c r="P125" s="46"/>
      <c r="Q125" s="46"/>
    </row>
    <row r="126" spans="1:17" ht="12.75">
      <c r="A126" s="328" t="s">
        <v>437</v>
      </c>
      <c r="B126" s="124"/>
      <c r="C126" s="319"/>
      <c r="D126" s="308">
        <f>SUM(D118:D125)</f>
        <v>1364820</v>
      </c>
      <c r="E126" s="308">
        <f>SUM(E118:E125)</f>
        <v>1364820</v>
      </c>
      <c r="F126" s="308">
        <f>SUM(F118:F125)</f>
        <v>1155885</v>
      </c>
      <c r="G126" s="308">
        <f>SUM(G118:G125)</f>
        <v>204331</v>
      </c>
      <c r="H126" s="308"/>
      <c r="I126" s="308">
        <f>SUM(I118:I125)</f>
        <v>4604</v>
      </c>
      <c r="J126" s="308"/>
      <c r="K126" s="308"/>
      <c r="L126" s="308"/>
      <c r="M126" s="307">
        <f t="shared" si="10"/>
        <v>0</v>
      </c>
      <c r="N126" s="46"/>
      <c r="O126" s="46"/>
      <c r="P126" s="46"/>
      <c r="Q126" s="46"/>
    </row>
    <row r="127" spans="1:17" ht="12.75">
      <c r="A127" s="449" t="s">
        <v>448</v>
      </c>
      <c r="B127" s="43">
        <v>801</v>
      </c>
      <c r="C127" s="303">
        <v>80101</v>
      </c>
      <c r="D127" s="46">
        <f t="shared" si="15"/>
        <v>2012350</v>
      </c>
      <c r="E127" s="46">
        <f t="shared" si="16"/>
        <v>2012350</v>
      </c>
      <c r="F127" s="46">
        <v>1713647</v>
      </c>
      <c r="G127" s="46">
        <v>294303</v>
      </c>
      <c r="H127" s="46"/>
      <c r="I127" s="46">
        <v>4400</v>
      </c>
      <c r="J127" s="46"/>
      <c r="K127" s="46"/>
      <c r="L127" s="46"/>
      <c r="M127" s="307">
        <f t="shared" si="10"/>
        <v>0</v>
      </c>
      <c r="N127" s="46"/>
      <c r="O127" s="46"/>
      <c r="P127" s="46"/>
      <c r="Q127" s="46"/>
    </row>
    <row r="128" spans="1:17" ht="12.75">
      <c r="A128" s="449"/>
      <c r="B128" s="43">
        <v>801</v>
      </c>
      <c r="C128" s="303">
        <v>80103</v>
      </c>
      <c r="D128" s="46">
        <f t="shared" si="15"/>
        <v>39729</v>
      </c>
      <c r="E128" s="46">
        <f t="shared" si="16"/>
        <v>39729</v>
      </c>
      <c r="F128" s="46">
        <v>35397</v>
      </c>
      <c r="G128" s="46">
        <v>4252</v>
      </c>
      <c r="H128" s="46"/>
      <c r="I128" s="46">
        <v>80</v>
      </c>
      <c r="J128" s="46"/>
      <c r="K128" s="46"/>
      <c r="L128" s="46"/>
      <c r="M128" s="307">
        <f t="shared" si="10"/>
        <v>0</v>
      </c>
      <c r="N128" s="46"/>
      <c r="O128" s="46"/>
      <c r="P128" s="46"/>
      <c r="Q128" s="46"/>
    </row>
    <row r="129" spans="1:17" ht="12.75">
      <c r="A129" s="449"/>
      <c r="B129" s="43">
        <v>801</v>
      </c>
      <c r="C129" s="303">
        <v>80146</v>
      </c>
      <c r="D129" s="46">
        <f t="shared" si="15"/>
        <v>6028</v>
      </c>
      <c r="E129" s="46">
        <f t="shared" si="16"/>
        <v>6028</v>
      </c>
      <c r="F129" s="46"/>
      <c r="G129" s="46">
        <v>6028</v>
      </c>
      <c r="H129" s="46"/>
      <c r="I129" s="46"/>
      <c r="J129" s="46"/>
      <c r="K129" s="46"/>
      <c r="L129" s="46"/>
      <c r="M129" s="307">
        <f t="shared" si="10"/>
        <v>0</v>
      </c>
      <c r="N129" s="46"/>
      <c r="O129" s="46"/>
      <c r="P129" s="46"/>
      <c r="Q129" s="46"/>
    </row>
    <row r="130" spans="1:17" ht="12.75">
      <c r="A130" s="449"/>
      <c r="B130" s="43">
        <v>801</v>
      </c>
      <c r="C130" s="303">
        <v>80148</v>
      </c>
      <c r="D130" s="46">
        <f t="shared" si="15"/>
        <v>103301</v>
      </c>
      <c r="E130" s="46">
        <f t="shared" si="16"/>
        <v>103301</v>
      </c>
      <c r="F130" s="46">
        <v>92054</v>
      </c>
      <c r="G130" s="46">
        <v>10747</v>
      </c>
      <c r="H130" s="46"/>
      <c r="I130" s="46">
        <v>500</v>
      </c>
      <c r="J130" s="46"/>
      <c r="K130" s="46"/>
      <c r="L130" s="46"/>
      <c r="M130" s="307">
        <f t="shared" si="10"/>
        <v>0</v>
      </c>
      <c r="N130" s="46"/>
      <c r="O130" s="46"/>
      <c r="P130" s="46"/>
      <c r="Q130" s="46"/>
    </row>
    <row r="131" spans="1:17" ht="12.75">
      <c r="A131" s="449"/>
      <c r="B131" s="43">
        <v>854</v>
      </c>
      <c r="C131" s="303">
        <v>85401</v>
      </c>
      <c r="D131" s="46">
        <f t="shared" si="15"/>
        <v>101776</v>
      </c>
      <c r="E131" s="46">
        <f t="shared" si="16"/>
        <v>101776</v>
      </c>
      <c r="F131" s="46">
        <v>91265</v>
      </c>
      <c r="G131" s="46">
        <v>10311</v>
      </c>
      <c r="H131" s="46"/>
      <c r="I131" s="46">
        <v>200</v>
      </c>
      <c r="J131" s="46"/>
      <c r="K131" s="46"/>
      <c r="L131" s="46"/>
      <c r="M131" s="307">
        <f t="shared" si="10"/>
        <v>0</v>
      </c>
      <c r="N131" s="46"/>
      <c r="O131" s="46"/>
      <c r="P131" s="46"/>
      <c r="Q131" s="46"/>
    </row>
    <row r="132" spans="1:17" ht="12.75">
      <c r="A132" s="449"/>
      <c r="B132" s="43">
        <v>854</v>
      </c>
      <c r="C132" s="303">
        <v>85412</v>
      </c>
      <c r="D132" s="46">
        <f t="shared" si="15"/>
        <v>12561</v>
      </c>
      <c r="E132" s="46">
        <f t="shared" si="16"/>
        <v>12561</v>
      </c>
      <c r="F132" s="46">
        <v>8261</v>
      </c>
      <c r="G132" s="46">
        <v>4300</v>
      </c>
      <c r="H132" s="46"/>
      <c r="I132" s="46"/>
      <c r="J132" s="46"/>
      <c r="K132" s="46"/>
      <c r="L132" s="46"/>
      <c r="M132" s="307">
        <f t="shared" si="10"/>
        <v>0</v>
      </c>
      <c r="N132" s="46"/>
      <c r="O132" s="46"/>
      <c r="P132" s="46"/>
      <c r="Q132" s="46"/>
    </row>
    <row r="133" spans="1:17" ht="12.75">
      <c r="A133" s="449"/>
      <c r="B133" s="43">
        <v>854</v>
      </c>
      <c r="C133" s="303">
        <v>85415</v>
      </c>
      <c r="D133" s="46">
        <f t="shared" si="15"/>
        <v>3255</v>
      </c>
      <c r="E133" s="46">
        <f t="shared" si="16"/>
        <v>3255</v>
      </c>
      <c r="F133" s="46"/>
      <c r="G133" s="46"/>
      <c r="H133" s="46"/>
      <c r="I133" s="46">
        <v>3255</v>
      </c>
      <c r="J133" s="46"/>
      <c r="K133" s="46"/>
      <c r="L133" s="46"/>
      <c r="M133" s="307">
        <f t="shared" si="10"/>
        <v>0</v>
      </c>
      <c r="N133" s="46"/>
      <c r="O133" s="46"/>
      <c r="P133" s="46"/>
      <c r="Q133" s="46"/>
    </row>
    <row r="134" spans="1:17" ht="12.75">
      <c r="A134" s="449"/>
      <c r="B134" s="43">
        <v>854</v>
      </c>
      <c r="C134" s="303">
        <v>85446</v>
      </c>
      <c r="D134" s="46">
        <f t="shared" si="15"/>
        <v>369</v>
      </c>
      <c r="E134" s="46">
        <f t="shared" si="16"/>
        <v>369</v>
      </c>
      <c r="F134" s="46"/>
      <c r="G134" s="46">
        <v>369</v>
      </c>
      <c r="H134" s="46"/>
      <c r="I134" s="46"/>
      <c r="J134" s="46"/>
      <c r="K134" s="46"/>
      <c r="L134" s="46"/>
      <c r="M134" s="307">
        <f t="shared" si="10"/>
        <v>0</v>
      </c>
      <c r="N134" s="46"/>
      <c r="O134" s="46"/>
      <c r="P134" s="46"/>
      <c r="Q134" s="46"/>
    </row>
    <row r="135" spans="1:17" ht="12.75">
      <c r="A135" s="328" t="s">
        <v>437</v>
      </c>
      <c r="B135" s="124"/>
      <c r="C135" s="319"/>
      <c r="D135" s="308">
        <f>SUM(D127:D134)</f>
        <v>2279369</v>
      </c>
      <c r="E135" s="308">
        <f>SUM(E127:E134)</f>
        <v>2279369</v>
      </c>
      <c r="F135" s="308">
        <f>SUM(F127:F134)</f>
        <v>1940624</v>
      </c>
      <c r="G135" s="308">
        <f>SUM(G127:G134)</f>
        <v>330310</v>
      </c>
      <c r="H135" s="308"/>
      <c r="I135" s="308">
        <f>SUM(I127:I134)</f>
        <v>8435</v>
      </c>
      <c r="J135" s="308"/>
      <c r="K135" s="308"/>
      <c r="L135" s="308"/>
      <c r="M135" s="307">
        <f t="shared" si="10"/>
        <v>0</v>
      </c>
      <c r="N135" s="46"/>
      <c r="O135" s="46"/>
      <c r="P135" s="46"/>
      <c r="Q135" s="46"/>
    </row>
    <row r="136" spans="1:17" ht="12.75">
      <c r="A136" s="449" t="s">
        <v>449</v>
      </c>
      <c r="B136" s="43">
        <v>801</v>
      </c>
      <c r="C136" s="43">
        <v>80101</v>
      </c>
      <c r="D136" s="46">
        <f t="shared" si="15"/>
        <v>1713671</v>
      </c>
      <c r="E136" s="46">
        <f t="shared" si="16"/>
        <v>1713671</v>
      </c>
      <c r="F136" s="46">
        <v>1475139</v>
      </c>
      <c r="G136" s="46">
        <v>232569</v>
      </c>
      <c r="H136" s="46"/>
      <c r="I136" s="46">
        <v>5963</v>
      </c>
      <c r="J136" s="46"/>
      <c r="K136" s="46"/>
      <c r="L136" s="46"/>
      <c r="M136" s="307">
        <f t="shared" si="10"/>
        <v>0</v>
      </c>
      <c r="N136" s="46"/>
      <c r="O136" s="46"/>
      <c r="P136" s="46"/>
      <c r="Q136" s="46"/>
    </row>
    <row r="137" spans="1:17" ht="12.75">
      <c r="A137" s="449"/>
      <c r="B137" s="43">
        <v>801</v>
      </c>
      <c r="C137" s="43">
        <v>80103</v>
      </c>
      <c r="D137" s="46">
        <f t="shared" si="15"/>
        <v>50658</v>
      </c>
      <c r="E137" s="46">
        <f t="shared" si="16"/>
        <v>50658</v>
      </c>
      <c r="F137" s="46">
        <v>46241</v>
      </c>
      <c r="G137" s="46">
        <v>4253</v>
      </c>
      <c r="H137" s="46"/>
      <c r="I137" s="46">
        <v>164</v>
      </c>
      <c r="J137" s="46"/>
      <c r="K137" s="46"/>
      <c r="L137" s="46"/>
      <c r="M137" s="307">
        <f t="shared" si="10"/>
        <v>0</v>
      </c>
      <c r="N137" s="46"/>
      <c r="O137" s="46"/>
      <c r="P137" s="46"/>
      <c r="Q137" s="46"/>
    </row>
    <row r="138" spans="1:17" ht="12.75">
      <c r="A138" s="449"/>
      <c r="B138" s="43">
        <v>801</v>
      </c>
      <c r="C138" s="43">
        <v>80146</v>
      </c>
      <c r="D138" s="46">
        <f t="shared" si="15"/>
        <v>5383</v>
      </c>
      <c r="E138" s="46">
        <f t="shared" si="16"/>
        <v>5383</v>
      </c>
      <c r="F138" s="46"/>
      <c r="G138" s="46">
        <v>5383</v>
      </c>
      <c r="H138" s="46"/>
      <c r="I138" s="46"/>
      <c r="J138" s="46"/>
      <c r="K138" s="46"/>
      <c r="L138" s="46"/>
      <c r="M138" s="307">
        <f t="shared" si="10"/>
        <v>0</v>
      </c>
      <c r="N138" s="46"/>
      <c r="O138" s="46"/>
      <c r="P138" s="46"/>
      <c r="Q138" s="46"/>
    </row>
    <row r="139" spans="1:17" ht="12.75">
      <c r="A139" s="449"/>
      <c r="B139" s="43">
        <v>801</v>
      </c>
      <c r="C139" s="43">
        <v>80148</v>
      </c>
      <c r="D139" s="46">
        <f t="shared" si="15"/>
        <v>107364</v>
      </c>
      <c r="E139" s="46">
        <f t="shared" si="16"/>
        <v>107364</v>
      </c>
      <c r="F139" s="46">
        <v>99571</v>
      </c>
      <c r="G139" s="46">
        <v>7093</v>
      </c>
      <c r="H139" s="46"/>
      <c r="I139" s="46">
        <v>700</v>
      </c>
      <c r="J139" s="46"/>
      <c r="K139" s="46"/>
      <c r="L139" s="46"/>
      <c r="M139" s="307">
        <f t="shared" si="10"/>
        <v>0</v>
      </c>
      <c r="N139" s="46"/>
      <c r="O139" s="46"/>
      <c r="P139" s="46"/>
      <c r="Q139" s="46"/>
    </row>
    <row r="140" spans="1:17" ht="12.75">
      <c r="A140" s="449"/>
      <c r="B140" s="43">
        <v>854</v>
      </c>
      <c r="C140" s="43">
        <v>85401</v>
      </c>
      <c r="D140" s="46">
        <f t="shared" si="15"/>
        <v>77642</v>
      </c>
      <c r="E140" s="46">
        <f t="shared" si="16"/>
        <v>77642</v>
      </c>
      <c r="F140" s="46">
        <v>69118</v>
      </c>
      <c r="G140" s="46">
        <v>8252</v>
      </c>
      <c r="H140" s="46"/>
      <c r="I140" s="46">
        <v>272</v>
      </c>
      <c r="J140" s="46"/>
      <c r="K140" s="46"/>
      <c r="L140" s="46"/>
      <c r="M140" s="307">
        <f t="shared" si="10"/>
        <v>0</v>
      </c>
      <c r="N140" s="46"/>
      <c r="O140" s="46"/>
      <c r="P140" s="46"/>
      <c r="Q140" s="46"/>
    </row>
    <row r="141" spans="1:17" ht="12.75">
      <c r="A141" s="449"/>
      <c r="B141" s="43">
        <v>854</v>
      </c>
      <c r="C141" s="43">
        <v>85412</v>
      </c>
      <c r="D141" s="46">
        <f t="shared" si="15"/>
        <v>3360</v>
      </c>
      <c r="E141" s="46">
        <f t="shared" si="16"/>
        <v>3360</v>
      </c>
      <c r="F141" s="46"/>
      <c r="G141" s="46">
        <v>3360</v>
      </c>
      <c r="H141" s="46"/>
      <c r="I141" s="46"/>
      <c r="J141" s="46"/>
      <c r="K141" s="46"/>
      <c r="L141" s="46"/>
      <c r="M141" s="307">
        <f t="shared" si="10"/>
        <v>0</v>
      </c>
      <c r="N141" s="46"/>
      <c r="O141" s="46"/>
      <c r="P141" s="46"/>
      <c r="Q141" s="46"/>
    </row>
    <row r="142" spans="1:17" ht="12.75">
      <c r="A142" s="449"/>
      <c r="B142" s="43">
        <v>854</v>
      </c>
      <c r="C142" s="43">
        <v>85415</v>
      </c>
      <c r="D142" s="46">
        <f t="shared" si="15"/>
        <v>2670</v>
      </c>
      <c r="E142" s="46">
        <f t="shared" si="16"/>
        <v>2670</v>
      </c>
      <c r="F142" s="46"/>
      <c r="G142" s="46"/>
      <c r="H142" s="46"/>
      <c r="I142" s="46">
        <v>2670</v>
      </c>
      <c r="J142" s="46"/>
      <c r="K142" s="46"/>
      <c r="L142" s="46"/>
      <c r="M142" s="307">
        <f t="shared" si="10"/>
        <v>0</v>
      </c>
      <c r="N142" s="46"/>
      <c r="O142" s="46"/>
      <c r="P142" s="46"/>
      <c r="Q142" s="46"/>
    </row>
    <row r="143" spans="1:17" ht="12.75">
      <c r="A143" s="449"/>
      <c r="B143" s="43">
        <v>854</v>
      </c>
      <c r="C143" s="43">
        <v>85446</v>
      </c>
      <c r="D143" s="46">
        <f t="shared" si="15"/>
        <v>273</v>
      </c>
      <c r="E143" s="46">
        <f t="shared" si="16"/>
        <v>273</v>
      </c>
      <c r="F143" s="46"/>
      <c r="G143" s="46">
        <v>273</v>
      </c>
      <c r="H143" s="46"/>
      <c r="I143" s="46"/>
      <c r="J143" s="46"/>
      <c r="K143" s="46"/>
      <c r="L143" s="46"/>
      <c r="M143" s="307">
        <f t="shared" si="10"/>
        <v>0</v>
      </c>
      <c r="N143" s="46"/>
      <c r="O143" s="46"/>
      <c r="P143" s="46"/>
      <c r="Q143" s="46"/>
    </row>
    <row r="144" spans="1:17" ht="12.75">
      <c r="A144" s="328" t="s">
        <v>437</v>
      </c>
      <c r="B144" s="124"/>
      <c r="C144" s="124"/>
      <c r="D144" s="308">
        <f>SUM(D136:D143)</f>
        <v>1961021</v>
      </c>
      <c r="E144" s="308">
        <f>SUM(E136:E143)</f>
        <v>1961021</v>
      </c>
      <c r="F144" s="308">
        <f>SUM(F136:F143)</f>
        <v>1690069</v>
      </c>
      <c r="G144" s="308">
        <f>SUM(G136:G143)</f>
        <v>261183</v>
      </c>
      <c r="H144" s="308"/>
      <c r="I144" s="308">
        <f>SUM(I136:I143)</f>
        <v>9769</v>
      </c>
      <c r="J144" s="308"/>
      <c r="K144" s="308"/>
      <c r="L144" s="308"/>
      <c r="M144" s="307">
        <f t="shared" si="10"/>
        <v>0</v>
      </c>
      <c r="N144" s="46"/>
      <c r="O144" s="46"/>
      <c r="P144" s="46"/>
      <c r="Q144" s="46"/>
    </row>
    <row r="145" spans="1:17" ht="12.75">
      <c r="A145" s="449" t="s">
        <v>450</v>
      </c>
      <c r="B145" s="43">
        <v>801</v>
      </c>
      <c r="C145" s="303">
        <v>80101</v>
      </c>
      <c r="D145" s="46">
        <f t="shared" si="15"/>
        <v>1277535</v>
      </c>
      <c r="E145" s="46">
        <f t="shared" si="16"/>
        <v>1277535</v>
      </c>
      <c r="F145" s="46">
        <v>1052605</v>
      </c>
      <c r="G145" s="46">
        <v>222430</v>
      </c>
      <c r="H145" s="46"/>
      <c r="I145" s="46">
        <v>2500</v>
      </c>
      <c r="J145" s="46"/>
      <c r="K145" s="46"/>
      <c r="L145" s="46"/>
      <c r="M145" s="307">
        <f t="shared" si="10"/>
        <v>0</v>
      </c>
      <c r="N145" s="46"/>
      <c r="O145" s="46"/>
      <c r="P145" s="46"/>
      <c r="Q145" s="46"/>
    </row>
    <row r="146" spans="1:17" ht="12.75">
      <c r="A146" s="449"/>
      <c r="B146" s="43">
        <v>801</v>
      </c>
      <c r="C146" s="303">
        <v>80146</v>
      </c>
      <c r="D146" s="46">
        <f t="shared" si="15"/>
        <v>4202</v>
      </c>
      <c r="E146" s="46">
        <f t="shared" si="16"/>
        <v>4202</v>
      </c>
      <c r="F146" s="46"/>
      <c r="G146" s="46">
        <v>4202</v>
      </c>
      <c r="H146" s="46"/>
      <c r="I146" s="46"/>
      <c r="J146" s="46"/>
      <c r="K146" s="46"/>
      <c r="L146" s="46"/>
      <c r="M146" s="307">
        <f t="shared" si="10"/>
        <v>0</v>
      </c>
      <c r="N146" s="46"/>
      <c r="O146" s="46"/>
      <c r="P146" s="46"/>
      <c r="Q146" s="46"/>
    </row>
    <row r="147" spans="1:17" ht="12.75">
      <c r="A147" s="449"/>
      <c r="B147" s="43">
        <v>801</v>
      </c>
      <c r="C147" s="303">
        <v>80148</v>
      </c>
      <c r="D147" s="46">
        <f t="shared" si="15"/>
        <v>110514</v>
      </c>
      <c r="E147" s="46">
        <f t="shared" si="16"/>
        <v>110514</v>
      </c>
      <c r="F147" s="46">
        <v>100754</v>
      </c>
      <c r="G147" s="46">
        <v>9460</v>
      </c>
      <c r="H147" s="46"/>
      <c r="I147" s="46">
        <v>300</v>
      </c>
      <c r="J147" s="46"/>
      <c r="K147" s="46"/>
      <c r="L147" s="46"/>
      <c r="M147" s="307">
        <f t="shared" si="10"/>
        <v>0</v>
      </c>
      <c r="N147" s="46"/>
      <c r="O147" s="46"/>
      <c r="P147" s="46"/>
      <c r="Q147" s="46"/>
    </row>
    <row r="148" spans="1:17" ht="12.75">
      <c r="A148" s="449"/>
      <c r="B148" s="43">
        <v>854</v>
      </c>
      <c r="C148" s="303">
        <v>85401</v>
      </c>
      <c r="D148" s="46">
        <f t="shared" si="15"/>
        <v>70508</v>
      </c>
      <c r="E148" s="46">
        <f t="shared" si="16"/>
        <v>70508</v>
      </c>
      <c r="F148" s="46">
        <v>63189</v>
      </c>
      <c r="G148" s="46">
        <v>7099</v>
      </c>
      <c r="H148" s="46"/>
      <c r="I148" s="46">
        <v>220</v>
      </c>
      <c r="J148" s="46"/>
      <c r="K148" s="46"/>
      <c r="L148" s="46"/>
      <c r="M148" s="307">
        <f aca="true" t="shared" si="21" ref="M148:M211">SUM(N148,P148,Q148)</f>
        <v>0</v>
      </c>
      <c r="N148" s="46"/>
      <c r="O148" s="46"/>
      <c r="P148" s="46"/>
      <c r="Q148" s="46"/>
    </row>
    <row r="149" spans="1:17" ht="12.75">
      <c r="A149" s="449"/>
      <c r="B149" s="43">
        <v>854</v>
      </c>
      <c r="C149" s="303">
        <v>85412</v>
      </c>
      <c r="D149" s="46">
        <f t="shared" si="15"/>
        <v>2360</v>
      </c>
      <c r="E149" s="46">
        <f t="shared" si="16"/>
        <v>2360</v>
      </c>
      <c r="F149" s="46"/>
      <c r="G149" s="46">
        <v>2360</v>
      </c>
      <c r="H149" s="46"/>
      <c r="I149" s="46"/>
      <c r="J149" s="46"/>
      <c r="K149" s="46"/>
      <c r="L149" s="46"/>
      <c r="M149" s="307">
        <f t="shared" si="21"/>
        <v>0</v>
      </c>
      <c r="N149" s="46"/>
      <c r="O149" s="46"/>
      <c r="P149" s="46"/>
      <c r="Q149" s="46"/>
    </row>
    <row r="150" spans="1:17" ht="12.75">
      <c r="A150" s="449"/>
      <c r="B150" s="43">
        <v>854</v>
      </c>
      <c r="C150" s="303">
        <v>85415</v>
      </c>
      <c r="D150" s="46">
        <f t="shared" si="15"/>
        <v>2970</v>
      </c>
      <c r="E150" s="46">
        <f t="shared" si="16"/>
        <v>2970</v>
      </c>
      <c r="F150" s="46"/>
      <c r="G150" s="46"/>
      <c r="H150" s="46"/>
      <c r="I150" s="46">
        <v>2970</v>
      </c>
      <c r="J150" s="46"/>
      <c r="K150" s="46"/>
      <c r="L150" s="46"/>
      <c r="M150" s="307">
        <f t="shared" si="21"/>
        <v>0</v>
      </c>
      <c r="N150" s="46"/>
      <c r="O150" s="46"/>
      <c r="P150" s="46"/>
      <c r="Q150" s="46"/>
    </row>
    <row r="151" spans="1:17" ht="12.75">
      <c r="A151" s="449"/>
      <c r="B151" s="43">
        <v>854</v>
      </c>
      <c r="C151" s="303">
        <v>85446</v>
      </c>
      <c r="D151" s="46">
        <f t="shared" si="15"/>
        <v>249</v>
      </c>
      <c r="E151" s="46">
        <f t="shared" si="16"/>
        <v>249</v>
      </c>
      <c r="F151" s="46"/>
      <c r="G151" s="46">
        <v>249</v>
      </c>
      <c r="H151" s="46"/>
      <c r="I151" s="46"/>
      <c r="J151" s="46"/>
      <c r="K151" s="46"/>
      <c r="L151" s="46"/>
      <c r="M151" s="307">
        <f t="shared" si="21"/>
        <v>0</v>
      </c>
      <c r="N151" s="46"/>
      <c r="O151" s="46"/>
      <c r="P151" s="46"/>
      <c r="Q151" s="46"/>
    </row>
    <row r="152" spans="1:17" ht="12.75">
      <c r="A152" s="328" t="s">
        <v>437</v>
      </c>
      <c r="B152" s="124"/>
      <c r="C152" s="319"/>
      <c r="D152" s="308">
        <f>SUM(D145:D151)</f>
        <v>1468338</v>
      </c>
      <c r="E152" s="308">
        <f>SUM(E145:E151)</f>
        <v>1468338</v>
      </c>
      <c r="F152" s="308">
        <f>SUM(F145:F151)</f>
        <v>1216548</v>
      </c>
      <c r="G152" s="308">
        <f>SUM(G145:G151)</f>
        <v>245800</v>
      </c>
      <c r="H152" s="308"/>
      <c r="I152" s="308">
        <f>SUM(I145:I151)</f>
        <v>5990</v>
      </c>
      <c r="J152" s="308"/>
      <c r="K152" s="308"/>
      <c r="L152" s="308"/>
      <c r="M152" s="307">
        <f t="shared" si="21"/>
        <v>0</v>
      </c>
      <c r="N152" s="46"/>
      <c r="O152" s="46"/>
      <c r="P152" s="46"/>
      <c r="Q152" s="46"/>
    </row>
    <row r="153" spans="1:17" ht="12.75">
      <c r="A153" s="449" t="s">
        <v>451</v>
      </c>
      <c r="B153" s="43">
        <v>801</v>
      </c>
      <c r="C153" s="303">
        <v>80101</v>
      </c>
      <c r="D153" s="46">
        <f t="shared" si="15"/>
        <v>1952988</v>
      </c>
      <c r="E153" s="46">
        <f t="shared" si="16"/>
        <v>1947988</v>
      </c>
      <c r="F153" s="46">
        <v>1665766</v>
      </c>
      <c r="G153" s="46">
        <v>276022</v>
      </c>
      <c r="H153" s="46"/>
      <c r="I153" s="46">
        <v>6200</v>
      </c>
      <c r="J153" s="46"/>
      <c r="K153" s="46"/>
      <c r="L153" s="46"/>
      <c r="M153" s="307">
        <f t="shared" si="21"/>
        <v>5000</v>
      </c>
      <c r="N153" s="46">
        <v>5000</v>
      </c>
      <c r="O153" s="46"/>
      <c r="P153" s="46"/>
      <c r="Q153" s="46"/>
    </row>
    <row r="154" spans="1:17" ht="12.75">
      <c r="A154" s="449"/>
      <c r="B154" s="303">
        <v>801</v>
      </c>
      <c r="C154" s="303">
        <v>80113</v>
      </c>
      <c r="D154" s="46">
        <f t="shared" si="15"/>
        <v>360</v>
      </c>
      <c r="E154" s="46">
        <f t="shared" si="16"/>
        <v>360</v>
      </c>
      <c r="F154" s="46"/>
      <c r="G154" s="46">
        <v>360</v>
      </c>
      <c r="H154" s="46"/>
      <c r="I154" s="46"/>
      <c r="J154" s="46"/>
      <c r="K154" s="46"/>
      <c r="L154" s="46"/>
      <c r="M154" s="307">
        <f t="shared" si="21"/>
        <v>0</v>
      </c>
      <c r="N154" s="46"/>
      <c r="O154" s="46"/>
      <c r="P154" s="46"/>
      <c r="Q154" s="46"/>
    </row>
    <row r="155" spans="1:17" ht="12.75">
      <c r="A155" s="449"/>
      <c r="B155" s="43">
        <v>801</v>
      </c>
      <c r="C155" s="303">
        <v>80146</v>
      </c>
      <c r="D155" s="46">
        <f t="shared" si="15"/>
        <v>5896</v>
      </c>
      <c r="E155" s="46">
        <f t="shared" si="16"/>
        <v>5896</v>
      </c>
      <c r="F155" s="46"/>
      <c r="G155" s="46">
        <v>5896</v>
      </c>
      <c r="H155" s="46"/>
      <c r="I155" s="46"/>
      <c r="J155" s="46"/>
      <c r="K155" s="46"/>
      <c r="L155" s="46"/>
      <c r="M155" s="307">
        <f t="shared" si="21"/>
        <v>0</v>
      </c>
      <c r="N155" s="46"/>
      <c r="O155" s="46"/>
      <c r="P155" s="46"/>
      <c r="Q155" s="46"/>
    </row>
    <row r="156" spans="1:17" ht="12.75">
      <c r="A156" s="449"/>
      <c r="B156" s="303">
        <v>801</v>
      </c>
      <c r="C156" s="303">
        <v>80148</v>
      </c>
      <c r="D156" s="46">
        <f t="shared" si="15"/>
        <v>107825</v>
      </c>
      <c r="E156" s="46">
        <f t="shared" si="16"/>
        <v>107825</v>
      </c>
      <c r="F156" s="46">
        <v>99219</v>
      </c>
      <c r="G156" s="46">
        <v>7906</v>
      </c>
      <c r="H156" s="46"/>
      <c r="I156" s="46">
        <v>700</v>
      </c>
      <c r="J156" s="46"/>
      <c r="K156" s="46"/>
      <c r="L156" s="46"/>
      <c r="M156" s="307">
        <f t="shared" si="21"/>
        <v>0</v>
      </c>
      <c r="N156" s="46"/>
      <c r="O156" s="46"/>
      <c r="P156" s="46"/>
      <c r="Q156" s="46"/>
    </row>
    <row r="157" spans="1:17" ht="12.75">
      <c r="A157" s="449"/>
      <c r="B157" s="303">
        <v>854</v>
      </c>
      <c r="C157" s="303">
        <v>85401</v>
      </c>
      <c r="D157" s="46">
        <f t="shared" si="15"/>
        <v>132276</v>
      </c>
      <c r="E157" s="46">
        <f t="shared" si="16"/>
        <v>132276</v>
      </c>
      <c r="F157" s="46">
        <v>119700</v>
      </c>
      <c r="G157" s="46">
        <v>12156</v>
      </c>
      <c r="H157" s="46"/>
      <c r="I157" s="46">
        <v>420</v>
      </c>
      <c r="J157" s="46"/>
      <c r="K157" s="46"/>
      <c r="L157" s="46"/>
      <c r="M157" s="307">
        <f t="shared" si="21"/>
        <v>0</v>
      </c>
      <c r="N157" s="46"/>
      <c r="O157" s="46"/>
      <c r="P157" s="46"/>
      <c r="Q157" s="46"/>
    </row>
    <row r="158" spans="1:17" ht="12.75">
      <c r="A158" s="449"/>
      <c r="B158" s="303">
        <v>854</v>
      </c>
      <c r="C158" s="303">
        <v>85412</v>
      </c>
      <c r="D158" s="46">
        <f t="shared" si="15"/>
        <v>7000</v>
      </c>
      <c r="E158" s="46">
        <f t="shared" si="16"/>
        <v>7000</v>
      </c>
      <c r="F158" s="46">
        <v>2122</v>
      </c>
      <c r="G158" s="46">
        <v>4878</v>
      </c>
      <c r="H158" s="46"/>
      <c r="I158" s="46"/>
      <c r="J158" s="46"/>
      <c r="K158" s="46"/>
      <c r="L158" s="46"/>
      <c r="M158" s="307">
        <f t="shared" si="21"/>
        <v>0</v>
      </c>
      <c r="N158" s="46"/>
      <c r="O158" s="46"/>
      <c r="P158" s="46"/>
      <c r="Q158" s="46"/>
    </row>
    <row r="159" spans="1:17" ht="12.75">
      <c r="A159" s="449"/>
      <c r="B159" s="303">
        <v>854</v>
      </c>
      <c r="C159" s="303">
        <v>85415</v>
      </c>
      <c r="D159" s="46">
        <f t="shared" si="15"/>
        <v>3210</v>
      </c>
      <c r="E159" s="46">
        <f t="shared" si="16"/>
        <v>3210</v>
      </c>
      <c r="F159" s="46"/>
      <c r="G159" s="46"/>
      <c r="H159" s="46"/>
      <c r="I159" s="46">
        <v>3210</v>
      </c>
      <c r="J159" s="46"/>
      <c r="K159" s="46"/>
      <c r="L159" s="46"/>
      <c r="M159" s="307">
        <f t="shared" si="21"/>
        <v>0</v>
      </c>
      <c r="N159" s="46"/>
      <c r="O159" s="46"/>
      <c r="P159" s="46"/>
      <c r="Q159" s="46"/>
    </row>
    <row r="160" spans="1:17" ht="12.75">
      <c r="A160" s="449"/>
      <c r="B160" s="303">
        <v>854</v>
      </c>
      <c r="C160" s="303">
        <v>85446</v>
      </c>
      <c r="D160" s="46">
        <f t="shared" si="15"/>
        <v>491</v>
      </c>
      <c r="E160" s="46">
        <f t="shared" si="16"/>
        <v>491</v>
      </c>
      <c r="F160" s="46"/>
      <c r="G160" s="46">
        <v>491</v>
      </c>
      <c r="H160" s="46"/>
      <c r="I160" s="46"/>
      <c r="J160" s="46"/>
      <c r="K160" s="46"/>
      <c r="L160" s="46"/>
      <c r="M160" s="307">
        <f t="shared" si="21"/>
        <v>0</v>
      </c>
      <c r="N160" s="46"/>
      <c r="O160" s="46"/>
      <c r="P160" s="46"/>
      <c r="Q160" s="46"/>
    </row>
    <row r="161" spans="1:17" ht="12.75">
      <c r="A161" s="328" t="s">
        <v>437</v>
      </c>
      <c r="B161" s="319"/>
      <c r="C161" s="319"/>
      <c r="D161" s="308">
        <f>SUM(D153:D160)</f>
        <v>2210046</v>
      </c>
      <c r="E161" s="308">
        <f>SUM(E153:E160)</f>
        <v>2205046</v>
      </c>
      <c r="F161" s="308">
        <f>SUM(F153:F160)</f>
        <v>1886807</v>
      </c>
      <c r="G161" s="308">
        <f>SUM(G153:G160)</f>
        <v>307709</v>
      </c>
      <c r="H161" s="308"/>
      <c r="I161" s="308">
        <f>SUM(I153:I160)</f>
        <v>10530</v>
      </c>
      <c r="J161" s="308"/>
      <c r="K161" s="308"/>
      <c r="L161" s="308"/>
      <c r="M161" s="308">
        <f>SUM(M153:M160)</f>
        <v>5000</v>
      </c>
      <c r="N161" s="308">
        <f>SUM(N153:N160)</f>
        <v>5000</v>
      </c>
      <c r="O161" s="46"/>
      <c r="P161" s="46"/>
      <c r="Q161" s="46"/>
    </row>
    <row r="162" spans="1:17" ht="12.75" customHeight="1">
      <c r="A162" s="449" t="s">
        <v>452</v>
      </c>
      <c r="B162" s="303">
        <v>801</v>
      </c>
      <c r="C162" s="43">
        <v>80101</v>
      </c>
      <c r="D162" s="46">
        <f t="shared" si="15"/>
        <v>1840197</v>
      </c>
      <c r="E162" s="46">
        <f t="shared" si="16"/>
        <v>1840197</v>
      </c>
      <c r="F162" s="46">
        <v>1582853</v>
      </c>
      <c r="G162" s="46">
        <v>251144</v>
      </c>
      <c r="H162" s="46"/>
      <c r="I162" s="46">
        <v>6200</v>
      </c>
      <c r="J162" s="46"/>
      <c r="K162" s="46"/>
      <c r="L162" s="46"/>
      <c r="M162" s="307">
        <f t="shared" si="21"/>
        <v>0</v>
      </c>
      <c r="N162" s="46"/>
      <c r="O162" s="46"/>
      <c r="P162" s="46"/>
      <c r="Q162" s="46"/>
    </row>
    <row r="163" spans="1:17" ht="12.75">
      <c r="A163" s="458"/>
      <c r="B163" s="303">
        <v>801</v>
      </c>
      <c r="C163" s="43">
        <v>80103</v>
      </c>
      <c r="D163" s="46">
        <f t="shared" si="15"/>
        <v>45882</v>
      </c>
      <c r="E163" s="46">
        <f t="shared" si="16"/>
        <v>45882</v>
      </c>
      <c r="F163" s="46">
        <v>41721</v>
      </c>
      <c r="G163" s="46">
        <v>4011</v>
      </c>
      <c r="H163" s="46"/>
      <c r="I163" s="46">
        <v>150</v>
      </c>
      <c r="J163" s="46"/>
      <c r="K163" s="46"/>
      <c r="L163" s="46"/>
      <c r="M163" s="307">
        <f t="shared" si="21"/>
        <v>0</v>
      </c>
      <c r="N163" s="46"/>
      <c r="O163" s="46"/>
      <c r="P163" s="46"/>
      <c r="Q163" s="46"/>
    </row>
    <row r="164" spans="1:17" ht="12.75">
      <c r="A164" s="458"/>
      <c r="B164" s="303">
        <v>801</v>
      </c>
      <c r="C164" s="43">
        <v>80146</v>
      </c>
      <c r="D164" s="46">
        <f t="shared" si="15"/>
        <v>5698</v>
      </c>
      <c r="E164" s="46">
        <f t="shared" si="16"/>
        <v>5698</v>
      </c>
      <c r="F164" s="46"/>
      <c r="G164" s="46">
        <v>5698</v>
      </c>
      <c r="H164" s="46"/>
      <c r="I164" s="46"/>
      <c r="J164" s="46"/>
      <c r="K164" s="46"/>
      <c r="L164" s="46"/>
      <c r="M164" s="307">
        <f t="shared" si="21"/>
        <v>0</v>
      </c>
      <c r="N164" s="46"/>
      <c r="O164" s="46"/>
      <c r="P164" s="46"/>
      <c r="Q164" s="46"/>
    </row>
    <row r="165" spans="1:17" ht="12.75">
      <c r="A165" s="458"/>
      <c r="B165" s="303">
        <v>801</v>
      </c>
      <c r="C165" s="43">
        <v>80148</v>
      </c>
      <c r="D165" s="46">
        <f t="shared" si="15"/>
        <v>136240</v>
      </c>
      <c r="E165" s="46">
        <f t="shared" si="16"/>
        <v>136240</v>
      </c>
      <c r="F165" s="46">
        <v>124798</v>
      </c>
      <c r="G165" s="46">
        <v>10842</v>
      </c>
      <c r="H165" s="46"/>
      <c r="I165" s="46">
        <v>600</v>
      </c>
      <c r="J165" s="46"/>
      <c r="K165" s="46"/>
      <c r="L165" s="46"/>
      <c r="M165" s="307">
        <f t="shared" si="21"/>
        <v>0</v>
      </c>
      <c r="N165" s="46"/>
      <c r="O165" s="46"/>
      <c r="P165" s="46"/>
      <c r="Q165" s="46"/>
    </row>
    <row r="166" spans="1:17" ht="12.75">
      <c r="A166" s="458"/>
      <c r="B166" s="303">
        <v>801</v>
      </c>
      <c r="C166" s="43">
        <v>80195</v>
      </c>
      <c r="D166" s="46">
        <f t="shared" si="15"/>
        <v>30554</v>
      </c>
      <c r="E166" s="46">
        <f t="shared" si="16"/>
        <v>30554</v>
      </c>
      <c r="F166" s="46">
        <v>11362</v>
      </c>
      <c r="G166" s="46">
        <v>18892</v>
      </c>
      <c r="H166" s="46"/>
      <c r="I166" s="46">
        <v>300</v>
      </c>
      <c r="J166" s="46"/>
      <c r="K166" s="46"/>
      <c r="L166" s="46"/>
      <c r="M166" s="307">
        <f t="shared" si="21"/>
        <v>0</v>
      </c>
      <c r="N166" s="46"/>
      <c r="O166" s="46"/>
      <c r="P166" s="46"/>
      <c r="Q166" s="46"/>
    </row>
    <row r="167" spans="1:17" ht="12.75">
      <c r="A167" s="458"/>
      <c r="B167" s="303">
        <v>854</v>
      </c>
      <c r="C167" s="43">
        <v>85401</v>
      </c>
      <c r="D167" s="46">
        <f t="shared" si="15"/>
        <v>161483</v>
      </c>
      <c r="E167" s="46">
        <f t="shared" si="16"/>
        <v>161483</v>
      </c>
      <c r="F167" s="46">
        <v>146635</v>
      </c>
      <c r="G167" s="46">
        <v>14298</v>
      </c>
      <c r="H167" s="46"/>
      <c r="I167" s="46">
        <v>550</v>
      </c>
      <c r="J167" s="46"/>
      <c r="K167" s="46"/>
      <c r="L167" s="46"/>
      <c r="M167" s="307">
        <f t="shared" si="21"/>
        <v>0</v>
      </c>
      <c r="N167" s="46"/>
      <c r="O167" s="46"/>
      <c r="P167" s="46"/>
      <c r="Q167" s="46"/>
    </row>
    <row r="168" spans="1:17" ht="12.75">
      <c r="A168" s="458"/>
      <c r="B168" s="303">
        <v>854</v>
      </c>
      <c r="C168" s="43">
        <v>85412</v>
      </c>
      <c r="D168" s="46">
        <f t="shared" si="15"/>
        <v>3880</v>
      </c>
      <c r="E168" s="46">
        <f t="shared" si="16"/>
        <v>3880</v>
      </c>
      <c r="F168" s="46"/>
      <c r="G168" s="46">
        <v>3880</v>
      </c>
      <c r="H168" s="46"/>
      <c r="I168" s="46"/>
      <c r="J168" s="46"/>
      <c r="K168" s="46"/>
      <c r="L168" s="46"/>
      <c r="M168" s="307">
        <f t="shared" si="21"/>
        <v>0</v>
      </c>
      <c r="N168" s="46"/>
      <c r="O168" s="46"/>
      <c r="P168" s="46"/>
      <c r="Q168" s="46"/>
    </row>
    <row r="169" spans="1:17" ht="12.75">
      <c r="A169" s="458"/>
      <c r="B169" s="303">
        <v>854</v>
      </c>
      <c r="C169" s="43">
        <v>85415</v>
      </c>
      <c r="D169" s="46">
        <f t="shared" si="15"/>
        <v>3120</v>
      </c>
      <c r="E169" s="46">
        <f t="shared" si="16"/>
        <v>3120</v>
      </c>
      <c r="F169" s="46"/>
      <c r="G169" s="46"/>
      <c r="H169" s="46"/>
      <c r="I169" s="46">
        <v>3120</v>
      </c>
      <c r="J169" s="46"/>
      <c r="K169" s="46"/>
      <c r="L169" s="46"/>
      <c r="M169" s="307">
        <f t="shared" si="21"/>
        <v>0</v>
      </c>
      <c r="N169" s="46"/>
      <c r="O169" s="46"/>
      <c r="P169" s="46"/>
      <c r="Q169" s="46"/>
    </row>
    <row r="170" spans="1:17" ht="12.75">
      <c r="A170" s="459"/>
      <c r="B170" s="303">
        <v>854</v>
      </c>
      <c r="C170" s="43">
        <v>85446</v>
      </c>
      <c r="D170" s="46">
        <f t="shared" si="15"/>
        <v>584</v>
      </c>
      <c r="E170" s="46">
        <f t="shared" si="16"/>
        <v>584</v>
      </c>
      <c r="F170" s="46"/>
      <c r="G170" s="46">
        <v>584</v>
      </c>
      <c r="H170" s="46"/>
      <c r="I170" s="46"/>
      <c r="J170" s="46"/>
      <c r="K170" s="46"/>
      <c r="L170" s="46"/>
      <c r="M170" s="307">
        <f t="shared" si="21"/>
        <v>0</v>
      </c>
      <c r="N170" s="46"/>
      <c r="O170" s="46"/>
      <c r="P170" s="46"/>
      <c r="Q170" s="46"/>
    </row>
    <row r="171" spans="1:17" ht="12.75">
      <c r="A171" s="328" t="s">
        <v>437</v>
      </c>
      <c r="B171" s="303"/>
      <c r="C171" s="43"/>
      <c r="D171" s="308">
        <f>SUM(D162:D170)</f>
        <v>2227638</v>
      </c>
      <c r="E171" s="308">
        <f>SUM(E162:E170)</f>
        <v>2227638</v>
      </c>
      <c r="F171" s="308">
        <f>SUM(F162:F170)</f>
        <v>1907369</v>
      </c>
      <c r="G171" s="308">
        <f>SUM(G162:G170)</f>
        <v>309349</v>
      </c>
      <c r="H171" s="308"/>
      <c r="I171" s="308">
        <f>SUM(I162:I170)</f>
        <v>10920</v>
      </c>
      <c r="J171" s="308"/>
      <c r="K171" s="308"/>
      <c r="L171" s="308"/>
      <c r="M171" s="307">
        <f t="shared" si="21"/>
        <v>0</v>
      </c>
      <c r="N171" s="46"/>
      <c r="O171" s="46"/>
      <c r="P171" s="46"/>
      <c r="Q171" s="46"/>
    </row>
    <row r="172" spans="1:17" ht="12.75">
      <c r="A172" s="452" t="s">
        <v>641</v>
      </c>
      <c r="B172" s="43">
        <v>801</v>
      </c>
      <c r="C172" s="303">
        <v>80101</v>
      </c>
      <c r="D172" s="46">
        <f t="shared" si="15"/>
        <v>769611</v>
      </c>
      <c r="E172" s="46">
        <f t="shared" si="16"/>
        <v>769611</v>
      </c>
      <c r="F172" s="46">
        <v>623345</v>
      </c>
      <c r="G172" s="46">
        <v>110178</v>
      </c>
      <c r="H172" s="46"/>
      <c r="I172" s="46">
        <v>36088</v>
      </c>
      <c r="J172" s="46"/>
      <c r="K172" s="46"/>
      <c r="L172" s="46"/>
      <c r="M172" s="307">
        <f t="shared" si="21"/>
        <v>0</v>
      </c>
      <c r="N172" s="46"/>
      <c r="O172" s="46"/>
      <c r="P172" s="46"/>
      <c r="Q172" s="46"/>
    </row>
    <row r="173" spans="1:17" ht="12.75">
      <c r="A173" s="449"/>
      <c r="B173" s="43">
        <v>801</v>
      </c>
      <c r="C173" s="303">
        <v>80104</v>
      </c>
      <c r="D173" s="46">
        <f t="shared" si="15"/>
        <v>320152</v>
      </c>
      <c r="E173" s="46">
        <f t="shared" si="16"/>
        <v>320152</v>
      </c>
      <c r="F173" s="46">
        <v>272190</v>
      </c>
      <c r="G173" s="46">
        <v>37940</v>
      </c>
      <c r="H173" s="46"/>
      <c r="I173" s="46">
        <v>10022</v>
      </c>
      <c r="J173" s="46"/>
      <c r="K173" s="46"/>
      <c r="L173" s="46"/>
      <c r="M173" s="307">
        <f t="shared" si="21"/>
        <v>0</v>
      </c>
      <c r="N173" s="46"/>
      <c r="O173" s="46"/>
      <c r="P173" s="46"/>
      <c r="Q173" s="46"/>
    </row>
    <row r="174" spans="1:17" ht="12.75">
      <c r="A174" s="449"/>
      <c r="B174" s="43">
        <v>801</v>
      </c>
      <c r="C174" s="303">
        <v>80146</v>
      </c>
      <c r="D174" s="46">
        <f t="shared" si="15"/>
        <v>2654</v>
      </c>
      <c r="E174" s="46">
        <f t="shared" si="16"/>
        <v>2654</v>
      </c>
      <c r="F174" s="46"/>
      <c r="G174" s="46">
        <v>2654</v>
      </c>
      <c r="H174" s="46"/>
      <c r="I174" s="46"/>
      <c r="J174" s="46"/>
      <c r="K174" s="46"/>
      <c r="L174" s="46"/>
      <c r="M174" s="307">
        <f t="shared" si="21"/>
        <v>0</v>
      </c>
      <c r="N174" s="46"/>
      <c r="O174" s="46"/>
      <c r="P174" s="46"/>
      <c r="Q174" s="46"/>
    </row>
    <row r="175" spans="1:17" ht="12.75">
      <c r="A175" s="449"/>
      <c r="B175" s="43">
        <v>801</v>
      </c>
      <c r="C175" s="303">
        <v>80148</v>
      </c>
      <c r="D175" s="46">
        <f t="shared" si="15"/>
        <v>523</v>
      </c>
      <c r="E175" s="46">
        <f t="shared" si="16"/>
        <v>523</v>
      </c>
      <c r="F175" s="46"/>
      <c r="G175" s="46">
        <v>523</v>
      </c>
      <c r="H175" s="46"/>
      <c r="I175" s="46"/>
      <c r="J175" s="46"/>
      <c r="K175" s="46"/>
      <c r="L175" s="46"/>
      <c r="M175" s="307">
        <f t="shared" si="21"/>
        <v>0</v>
      </c>
      <c r="N175" s="46"/>
      <c r="O175" s="46"/>
      <c r="P175" s="46"/>
      <c r="Q175" s="46"/>
    </row>
    <row r="176" spans="1:17" ht="12.75">
      <c r="A176" s="449"/>
      <c r="B176" s="43">
        <v>854</v>
      </c>
      <c r="C176" s="303">
        <v>85401</v>
      </c>
      <c r="D176" s="46">
        <f t="shared" si="15"/>
        <v>24916</v>
      </c>
      <c r="E176" s="46">
        <f t="shared" si="16"/>
        <v>24916</v>
      </c>
      <c r="F176" s="46">
        <v>21817</v>
      </c>
      <c r="G176" s="46">
        <v>1714</v>
      </c>
      <c r="H176" s="46"/>
      <c r="I176" s="46">
        <v>1385</v>
      </c>
      <c r="J176" s="46"/>
      <c r="K176" s="46"/>
      <c r="L176" s="46"/>
      <c r="M176" s="307">
        <f t="shared" si="21"/>
        <v>0</v>
      </c>
      <c r="N176" s="46"/>
      <c r="O176" s="46"/>
      <c r="P176" s="46"/>
      <c r="Q176" s="46"/>
    </row>
    <row r="177" spans="1:17" ht="12.75">
      <c r="A177" s="449"/>
      <c r="B177" s="43">
        <v>854</v>
      </c>
      <c r="C177" s="303">
        <v>85412</v>
      </c>
      <c r="D177" s="46">
        <f t="shared" si="15"/>
        <v>930</v>
      </c>
      <c r="E177" s="46">
        <f t="shared" si="16"/>
        <v>930</v>
      </c>
      <c r="F177" s="46"/>
      <c r="G177" s="46">
        <v>930</v>
      </c>
      <c r="H177" s="46"/>
      <c r="I177" s="46"/>
      <c r="J177" s="46"/>
      <c r="K177" s="46"/>
      <c r="L177" s="46"/>
      <c r="M177" s="307">
        <f t="shared" si="21"/>
        <v>0</v>
      </c>
      <c r="N177" s="46"/>
      <c r="O177" s="46"/>
      <c r="P177" s="46"/>
      <c r="Q177" s="46"/>
    </row>
    <row r="178" spans="1:17" ht="12.75">
      <c r="A178" s="449"/>
      <c r="B178" s="43">
        <v>854</v>
      </c>
      <c r="C178" s="303">
        <v>85415</v>
      </c>
      <c r="D178" s="46">
        <f t="shared" si="15"/>
        <v>645</v>
      </c>
      <c r="E178" s="46">
        <f t="shared" si="16"/>
        <v>645</v>
      </c>
      <c r="F178" s="46"/>
      <c r="G178" s="46"/>
      <c r="H178" s="46"/>
      <c r="I178" s="46">
        <v>645</v>
      </c>
      <c r="J178" s="46"/>
      <c r="K178" s="46"/>
      <c r="L178" s="46"/>
      <c r="M178" s="307">
        <f t="shared" si="21"/>
        <v>0</v>
      </c>
      <c r="N178" s="46"/>
      <c r="O178" s="46"/>
      <c r="P178" s="46"/>
      <c r="Q178" s="46"/>
    </row>
    <row r="179" spans="1:17" ht="12.75">
      <c r="A179" s="449"/>
      <c r="B179" s="43">
        <v>854</v>
      </c>
      <c r="C179" s="303">
        <v>85446</v>
      </c>
      <c r="D179" s="46">
        <f t="shared" si="15"/>
        <v>82</v>
      </c>
      <c r="E179" s="46">
        <f t="shared" si="16"/>
        <v>82</v>
      </c>
      <c r="F179" s="46"/>
      <c r="G179" s="46">
        <v>82</v>
      </c>
      <c r="H179" s="46"/>
      <c r="I179" s="46"/>
      <c r="J179" s="46"/>
      <c r="K179" s="46"/>
      <c r="L179" s="46"/>
      <c r="M179" s="307">
        <f t="shared" si="21"/>
        <v>0</v>
      </c>
      <c r="N179" s="46"/>
      <c r="O179" s="46"/>
      <c r="P179" s="46"/>
      <c r="Q179" s="46"/>
    </row>
    <row r="180" spans="1:17" ht="12.75">
      <c r="A180" s="328" t="s">
        <v>437</v>
      </c>
      <c r="B180" s="124"/>
      <c r="C180" s="319"/>
      <c r="D180" s="308">
        <f>SUM(D172:D179)</f>
        <v>1119513</v>
      </c>
      <c r="E180" s="308">
        <f>SUM(E172:E179)</f>
        <v>1119513</v>
      </c>
      <c r="F180" s="308">
        <f>SUM(F172:F179)</f>
        <v>917352</v>
      </c>
      <c r="G180" s="308">
        <f>SUM(G172:G179)</f>
        <v>154021</v>
      </c>
      <c r="H180" s="308"/>
      <c r="I180" s="308">
        <f>SUM(I172:I179)</f>
        <v>48140</v>
      </c>
      <c r="J180" s="308"/>
      <c r="K180" s="308"/>
      <c r="L180" s="308"/>
      <c r="M180" s="307">
        <f t="shared" si="21"/>
        <v>0</v>
      </c>
      <c r="N180" s="46"/>
      <c r="O180" s="46"/>
      <c r="P180" s="46"/>
      <c r="Q180" s="46"/>
    </row>
    <row r="181" spans="1:17" ht="12.75">
      <c r="A181" s="452" t="s">
        <v>642</v>
      </c>
      <c r="B181" s="43">
        <v>801</v>
      </c>
      <c r="C181" s="303">
        <v>80101</v>
      </c>
      <c r="D181" s="46">
        <f t="shared" si="15"/>
        <v>1092813</v>
      </c>
      <c r="E181" s="46">
        <f t="shared" si="16"/>
        <v>1092813</v>
      </c>
      <c r="F181" s="46">
        <v>892211</v>
      </c>
      <c r="G181" s="46">
        <v>150777</v>
      </c>
      <c r="H181" s="46"/>
      <c r="I181" s="46">
        <v>49825</v>
      </c>
      <c r="J181" s="46"/>
      <c r="K181" s="46"/>
      <c r="L181" s="46"/>
      <c r="M181" s="307">
        <f t="shared" si="21"/>
        <v>0</v>
      </c>
      <c r="N181" s="46"/>
      <c r="O181" s="46"/>
      <c r="P181" s="46"/>
      <c r="Q181" s="46"/>
    </row>
    <row r="182" spans="1:17" ht="12.75">
      <c r="A182" s="449"/>
      <c r="B182" s="43">
        <v>801</v>
      </c>
      <c r="C182" s="303">
        <v>80103</v>
      </c>
      <c r="D182" s="46">
        <f t="shared" si="15"/>
        <v>113947</v>
      </c>
      <c r="E182" s="46">
        <f t="shared" si="16"/>
        <v>113947</v>
      </c>
      <c r="F182" s="46">
        <v>93726</v>
      </c>
      <c r="G182" s="46">
        <v>13319</v>
      </c>
      <c r="H182" s="46"/>
      <c r="I182" s="46">
        <v>6902</v>
      </c>
      <c r="J182" s="46"/>
      <c r="K182" s="46"/>
      <c r="L182" s="46"/>
      <c r="M182" s="307">
        <f t="shared" si="21"/>
        <v>0</v>
      </c>
      <c r="N182" s="46"/>
      <c r="O182" s="46"/>
      <c r="P182" s="46"/>
      <c r="Q182" s="46"/>
    </row>
    <row r="183" spans="1:17" ht="12.75">
      <c r="A183" s="449"/>
      <c r="B183" s="43">
        <v>801</v>
      </c>
      <c r="C183" s="303">
        <v>80110</v>
      </c>
      <c r="D183" s="46">
        <f t="shared" si="15"/>
        <v>1239581</v>
      </c>
      <c r="E183" s="46">
        <f t="shared" si="16"/>
        <v>1239581</v>
      </c>
      <c r="F183" s="46">
        <v>1045273</v>
      </c>
      <c r="G183" s="46">
        <v>129051</v>
      </c>
      <c r="H183" s="46"/>
      <c r="I183" s="46">
        <v>65257</v>
      </c>
      <c r="J183" s="46"/>
      <c r="K183" s="46"/>
      <c r="L183" s="46"/>
      <c r="M183" s="307">
        <f t="shared" si="21"/>
        <v>0</v>
      </c>
      <c r="N183" s="46"/>
      <c r="O183" s="46"/>
      <c r="P183" s="46"/>
      <c r="Q183" s="46"/>
    </row>
    <row r="184" spans="1:17" ht="12.75">
      <c r="A184" s="449"/>
      <c r="B184" s="43">
        <v>801</v>
      </c>
      <c r="C184" s="303">
        <v>80113</v>
      </c>
      <c r="D184" s="46">
        <f t="shared" si="15"/>
        <v>12500</v>
      </c>
      <c r="E184" s="46">
        <f t="shared" si="16"/>
        <v>12500</v>
      </c>
      <c r="F184" s="46"/>
      <c r="G184" s="46">
        <v>12500</v>
      </c>
      <c r="H184" s="46"/>
      <c r="I184" s="46"/>
      <c r="J184" s="46"/>
      <c r="K184" s="46"/>
      <c r="L184" s="46"/>
      <c r="M184" s="307">
        <f t="shared" si="21"/>
        <v>0</v>
      </c>
      <c r="N184" s="46"/>
      <c r="O184" s="46"/>
      <c r="P184" s="46"/>
      <c r="Q184" s="46"/>
    </row>
    <row r="185" spans="1:17" ht="12.75">
      <c r="A185" s="449"/>
      <c r="B185" s="43">
        <v>801</v>
      </c>
      <c r="C185" s="303">
        <v>80146</v>
      </c>
      <c r="D185" s="46">
        <f t="shared" si="15"/>
        <v>7220</v>
      </c>
      <c r="E185" s="46">
        <f t="shared" si="16"/>
        <v>7220</v>
      </c>
      <c r="F185" s="46"/>
      <c r="G185" s="46">
        <v>7220</v>
      </c>
      <c r="H185" s="46"/>
      <c r="I185" s="46"/>
      <c r="J185" s="46"/>
      <c r="K185" s="46"/>
      <c r="L185" s="46"/>
      <c r="M185" s="307">
        <f t="shared" si="21"/>
        <v>0</v>
      </c>
      <c r="N185" s="46"/>
      <c r="O185" s="46"/>
      <c r="P185" s="46"/>
      <c r="Q185" s="46"/>
    </row>
    <row r="186" spans="1:17" ht="12.75">
      <c r="A186" s="449"/>
      <c r="B186" s="43">
        <v>801</v>
      </c>
      <c r="C186" s="303">
        <v>80148</v>
      </c>
      <c r="D186" s="46">
        <f t="shared" si="15"/>
        <v>119935</v>
      </c>
      <c r="E186" s="46">
        <f t="shared" si="16"/>
        <v>119935</v>
      </c>
      <c r="F186" s="46">
        <v>108250</v>
      </c>
      <c r="G186" s="46">
        <v>10885</v>
      </c>
      <c r="H186" s="46"/>
      <c r="I186" s="46">
        <v>800</v>
      </c>
      <c r="J186" s="46"/>
      <c r="K186" s="46"/>
      <c r="L186" s="46"/>
      <c r="M186" s="307">
        <f t="shared" si="21"/>
        <v>0</v>
      </c>
      <c r="N186" s="46"/>
      <c r="O186" s="46"/>
      <c r="P186" s="46"/>
      <c r="Q186" s="46"/>
    </row>
    <row r="187" spans="1:17" ht="12.75">
      <c r="A187" s="449"/>
      <c r="B187" s="43">
        <v>854</v>
      </c>
      <c r="C187" s="303">
        <v>85401</v>
      </c>
      <c r="D187" s="46">
        <f t="shared" si="15"/>
        <v>33754</v>
      </c>
      <c r="E187" s="46">
        <f t="shared" si="16"/>
        <v>33754</v>
      </c>
      <c r="F187" s="46">
        <v>26505</v>
      </c>
      <c r="G187" s="46">
        <v>4779</v>
      </c>
      <c r="H187" s="46"/>
      <c r="I187" s="46">
        <v>2470</v>
      </c>
      <c r="J187" s="46"/>
      <c r="K187" s="46"/>
      <c r="L187" s="46"/>
      <c r="M187" s="307">
        <f t="shared" si="21"/>
        <v>0</v>
      </c>
      <c r="N187" s="46"/>
      <c r="O187" s="46"/>
      <c r="P187" s="46"/>
      <c r="Q187" s="46"/>
    </row>
    <row r="188" spans="1:17" ht="12.75">
      <c r="A188" s="449"/>
      <c r="B188" s="43">
        <v>854</v>
      </c>
      <c r="C188" s="303">
        <v>85412</v>
      </c>
      <c r="D188" s="46">
        <f t="shared" si="15"/>
        <v>3320</v>
      </c>
      <c r="E188" s="46">
        <f t="shared" si="16"/>
        <v>3320</v>
      </c>
      <c r="F188" s="46"/>
      <c r="G188" s="46">
        <v>3320</v>
      </c>
      <c r="H188" s="46"/>
      <c r="I188" s="46"/>
      <c r="J188" s="46"/>
      <c r="K188" s="46"/>
      <c r="L188" s="46"/>
      <c r="M188" s="307">
        <f t="shared" si="21"/>
        <v>0</v>
      </c>
      <c r="N188" s="46"/>
      <c r="O188" s="46"/>
      <c r="P188" s="46"/>
      <c r="Q188" s="46"/>
    </row>
    <row r="189" spans="1:17" ht="12.75">
      <c r="A189" s="449"/>
      <c r="B189" s="43">
        <v>854</v>
      </c>
      <c r="C189" s="303">
        <v>85415</v>
      </c>
      <c r="D189" s="46">
        <f t="shared" si="15"/>
        <v>3870</v>
      </c>
      <c r="E189" s="46">
        <f t="shared" si="16"/>
        <v>3870</v>
      </c>
      <c r="F189" s="46"/>
      <c r="G189" s="46"/>
      <c r="H189" s="46"/>
      <c r="I189" s="46">
        <v>3870</v>
      </c>
      <c r="J189" s="46"/>
      <c r="K189" s="46"/>
      <c r="L189" s="46"/>
      <c r="M189" s="307">
        <f t="shared" si="21"/>
        <v>0</v>
      </c>
      <c r="N189" s="46"/>
      <c r="O189" s="46"/>
      <c r="P189" s="46"/>
      <c r="Q189" s="46"/>
    </row>
    <row r="190" spans="1:17" ht="12.75">
      <c r="A190" s="449"/>
      <c r="B190" s="43">
        <v>854</v>
      </c>
      <c r="C190" s="303">
        <v>85446</v>
      </c>
      <c r="D190" s="46">
        <f t="shared" si="15"/>
        <v>103</v>
      </c>
      <c r="E190" s="46">
        <f t="shared" si="16"/>
        <v>103</v>
      </c>
      <c r="F190" s="46"/>
      <c r="G190" s="46">
        <v>103</v>
      </c>
      <c r="H190" s="46"/>
      <c r="I190" s="46"/>
      <c r="J190" s="46"/>
      <c r="K190" s="46"/>
      <c r="L190" s="46"/>
      <c r="M190" s="307">
        <f t="shared" si="21"/>
        <v>0</v>
      </c>
      <c r="N190" s="46"/>
      <c r="O190" s="46"/>
      <c r="P190" s="46"/>
      <c r="Q190" s="46"/>
    </row>
    <row r="191" spans="1:17" ht="12.75">
      <c r="A191" s="328" t="s">
        <v>437</v>
      </c>
      <c r="B191" s="124"/>
      <c r="C191" s="319"/>
      <c r="D191" s="308">
        <f>SUM(D181:D190)</f>
        <v>2627043</v>
      </c>
      <c r="E191" s="308">
        <f>SUM(E181:E190)</f>
        <v>2627043</v>
      </c>
      <c r="F191" s="308">
        <f>SUM(F181:F190)</f>
        <v>2165965</v>
      </c>
      <c r="G191" s="308">
        <f>SUM(G181:G190)</f>
        <v>331954</v>
      </c>
      <c r="H191" s="308"/>
      <c r="I191" s="308">
        <f>SUM(I181:I190)</f>
        <v>129124</v>
      </c>
      <c r="J191" s="308"/>
      <c r="K191" s="308"/>
      <c r="L191" s="308"/>
      <c r="M191" s="307">
        <f t="shared" si="21"/>
        <v>0</v>
      </c>
      <c r="N191" s="46"/>
      <c r="O191" s="46"/>
      <c r="P191" s="46"/>
      <c r="Q191" s="46"/>
    </row>
    <row r="192" spans="1:17" ht="12.75">
      <c r="A192" s="449" t="s">
        <v>453</v>
      </c>
      <c r="B192" s="43">
        <v>801</v>
      </c>
      <c r="C192" s="303">
        <v>80101</v>
      </c>
      <c r="D192" s="46">
        <f t="shared" si="15"/>
        <v>1137680</v>
      </c>
      <c r="E192" s="46">
        <f t="shared" si="16"/>
        <v>1130680</v>
      </c>
      <c r="F192" s="46">
        <v>920661</v>
      </c>
      <c r="G192" s="46">
        <v>162294</v>
      </c>
      <c r="H192" s="46"/>
      <c r="I192" s="46">
        <v>47725</v>
      </c>
      <c r="J192" s="46"/>
      <c r="K192" s="46"/>
      <c r="L192" s="46"/>
      <c r="M192" s="307">
        <f t="shared" si="21"/>
        <v>7000</v>
      </c>
      <c r="N192" s="46">
        <v>7000</v>
      </c>
      <c r="O192" s="46"/>
      <c r="P192" s="46"/>
      <c r="Q192" s="46"/>
    </row>
    <row r="193" spans="1:17" ht="12.75">
      <c r="A193" s="449"/>
      <c r="B193" s="43">
        <v>801</v>
      </c>
      <c r="C193" s="303">
        <v>80146</v>
      </c>
      <c r="D193" s="46">
        <f t="shared" si="15"/>
        <v>3186</v>
      </c>
      <c r="E193" s="46">
        <f t="shared" si="16"/>
        <v>3186</v>
      </c>
      <c r="F193" s="46"/>
      <c r="G193" s="46">
        <v>3186</v>
      </c>
      <c r="H193" s="46"/>
      <c r="I193" s="46"/>
      <c r="J193" s="46"/>
      <c r="K193" s="46"/>
      <c r="L193" s="46"/>
      <c r="M193" s="307">
        <f t="shared" si="21"/>
        <v>0</v>
      </c>
      <c r="N193" s="46"/>
      <c r="O193" s="46"/>
      <c r="P193" s="46"/>
      <c r="Q193" s="46"/>
    </row>
    <row r="194" spans="1:17" ht="12.75">
      <c r="A194" s="449"/>
      <c r="B194" s="43">
        <v>801</v>
      </c>
      <c r="C194" s="303">
        <v>80148</v>
      </c>
      <c r="D194" s="46">
        <f t="shared" si="15"/>
        <v>66589</v>
      </c>
      <c r="E194" s="46">
        <f t="shared" si="16"/>
        <v>66589</v>
      </c>
      <c r="F194" s="46">
        <v>61383</v>
      </c>
      <c r="G194" s="46">
        <v>4506</v>
      </c>
      <c r="H194" s="46"/>
      <c r="I194" s="46">
        <v>700</v>
      </c>
      <c r="J194" s="46"/>
      <c r="K194" s="46"/>
      <c r="L194" s="46"/>
      <c r="M194" s="307">
        <f t="shared" si="21"/>
        <v>0</v>
      </c>
      <c r="N194" s="46"/>
      <c r="O194" s="46"/>
      <c r="P194" s="46"/>
      <c r="Q194" s="46"/>
    </row>
    <row r="195" spans="1:17" ht="12.75">
      <c r="A195" s="449"/>
      <c r="B195" s="43">
        <v>854</v>
      </c>
      <c r="C195" s="303">
        <v>85401</v>
      </c>
      <c r="D195" s="46">
        <f t="shared" si="15"/>
        <v>44208</v>
      </c>
      <c r="E195" s="46">
        <f t="shared" si="16"/>
        <v>44208</v>
      </c>
      <c r="F195" s="46">
        <v>34969</v>
      </c>
      <c r="G195" s="46">
        <v>6013</v>
      </c>
      <c r="H195" s="46"/>
      <c r="I195" s="46">
        <v>3226</v>
      </c>
      <c r="J195" s="46"/>
      <c r="K195" s="46"/>
      <c r="L195" s="46"/>
      <c r="M195" s="307">
        <f t="shared" si="21"/>
        <v>0</v>
      </c>
      <c r="N195" s="46"/>
      <c r="O195" s="46"/>
      <c r="P195" s="46"/>
      <c r="Q195" s="46"/>
    </row>
    <row r="196" spans="1:17" ht="12.75">
      <c r="A196" s="449"/>
      <c r="B196" s="43">
        <v>854</v>
      </c>
      <c r="C196" s="303">
        <v>85412</v>
      </c>
      <c r="D196" s="46">
        <f t="shared" si="15"/>
        <v>1860</v>
      </c>
      <c r="E196" s="46">
        <f t="shared" si="16"/>
        <v>1860</v>
      </c>
      <c r="F196" s="46"/>
      <c r="G196" s="46">
        <v>1860</v>
      </c>
      <c r="H196" s="46"/>
      <c r="I196" s="46"/>
      <c r="J196" s="46"/>
      <c r="K196" s="46"/>
      <c r="L196" s="46"/>
      <c r="M196" s="307">
        <f t="shared" si="21"/>
        <v>0</v>
      </c>
      <c r="N196" s="46"/>
      <c r="O196" s="46"/>
      <c r="P196" s="46"/>
      <c r="Q196" s="46"/>
    </row>
    <row r="197" spans="1:17" ht="12.75">
      <c r="A197" s="449"/>
      <c r="B197" s="43">
        <v>854</v>
      </c>
      <c r="C197" s="303">
        <v>85415</v>
      </c>
      <c r="D197" s="46">
        <f t="shared" si="15"/>
        <v>1305</v>
      </c>
      <c r="E197" s="46">
        <f t="shared" si="16"/>
        <v>1305</v>
      </c>
      <c r="F197" s="46"/>
      <c r="G197" s="46"/>
      <c r="H197" s="46"/>
      <c r="I197" s="46">
        <v>1305</v>
      </c>
      <c r="J197" s="46"/>
      <c r="K197" s="46"/>
      <c r="L197" s="46"/>
      <c r="M197" s="307">
        <f t="shared" si="21"/>
        <v>0</v>
      </c>
      <c r="N197" s="46"/>
      <c r="O197" s="46"/>
      <c r="P197" s="46"/>
      <c r="Q197" s="46"/>
    </row>
    <row r="198" spans="1:17" ht="12.75">
      <c r="A198" s="449"/>
      <c r="B198" s="43">
        <v>854</v>
      </c>
      <c r="C198" s="303">
        <v>85446</v>
      </c>
      <c r="D198" s="46">
        <f t="shared" si="15"/>
        <v>137</v>
      </c>
      <c r="E198" s="46">
        <f t="shared" si="16"/>
        <v>137</v>
      </c>
      <c r="F198" s="46"/>
      <c r="G198" s="46">
        <v>137</v>
      </c>
      <c r="H198" s="46"/>
      <c r="I198" s="46"/>
      <c r="J198" s="46"/>
      <c r="K198" s="46"/>
      <c r="L198" s="46"/>
      <c r="M198" s="307">
        <f t="shared" si="21"/>
        <v>0</v>
      </c>
      <c r="N198" s="46"/>
      <c r="O198" s="46"/>
      <c r="P198" s="46"/>
      <c r="Q198" s="46"/>
    </row>
    <row r="199" spans="1:17" ht="12.75">
      <c r="A199" s="328" t="s">
        <v>437</v>
      </c>
      <c r="B199" s="124"/>
      <c r="C199" s="319"/>
      <c r="D199" s="308">
        <f>SUM(D192:D198)</f>
        <v>1254965</v>
      </c>
      <c r="E199" s="308">
        <f>SUM(E192:E198)</f>
        <v>1247965</v>
      </c>
      <c r="F199" s="308">
        <f>SUM(F192:F198)</f>
        <v>1017013</v>
      </c>
      <c r="G199" s="308">
        <f>SUM(G192:G198)</f>
        <v>177996</v>
      </c>
      <c r="H199" s="308"/>
      <c r="I199" s="308">
        <f>SUM(I192:I198)</f>
        <v>52956</v>
      </c>
      <c r="J199" s="308"/>
      <c r="K199" s="308"/>
      <c r="L199" s="308"/>
      <c r="M199" s="308">
        <f t="shared" si="21"/>
        <v>7000</v>
      </c>
      <c r="N199" s="308">
        <f>SUM(N192:N198)</f>
        <v>7000</v>
      </c>
      <c r="O199" s="46"/>
      <c r="P199" s="46"/>
      <c r="Q199" s="46"/>
    </row>
    <row r="200" spans="1:17" ht="12.75">
      <c r="A200" s="449" t="s">
        <v>454</v>
      </c>
      <c r="B200" s="43">
        <v>801</v>
      </c>
      <c r="C200" s="43">
        <v>80101</v>
      </c>
      <c r="D200" s="46">
        <f t="shared" si="15"/>
        <v>690304</v>
      </c>
      <c r="E200" s="46">
        <f t="shared" si="16"/>
        <v>690304</v>
      </c>
      <c r="F200" s="46">
        <v>574056</v>
      </c>
      <c r="G200" s="46">
        <v>86783</v>
      </c>
      <c r="H200" s="46"/>
      <c r="I200" s="46">
        <v>29465</v>
      </c>
      <c r="J200" s="46"/>
      <c r="K200" s="46"/>
      <c r="L200" s="46"/>
      <c r="M200" s="307">
        <f t="shared" si="21"/>
        <v>0</v>
      </c>
      <c r="N200" s="46"/>
      <c r="O200" s="46"/>
      <c r="P200" s="46"/>
      <c r="Q200" s="46"/>
    </row>
    <row r="201" spans="1:17" ht="12.75">
      <c r="A201" s="449"/>
      <c r="B201" s="43">
        <v>801</v>
      </c>
      <c r="C201" s="43">
        <v>80103</v>
      </c>
      <c r="D201" s="46">
        <f t="shared" si="15"/>
        <v>104248</v>
      </c>
      <c r="E201" s="46">
        <f t="shared" si="16"/>
        <v>104248</v>
      </c>
      <c r="F201" s="46">
        <v>89130</v>
      </c>
      <c r="G201" s="46">
        <v>8399</v>
      </c>
      <c r="H201" s="46"/>
      <c r="I201" s="46">
        <v>6719</v>
      </c>
      <c r="J201" s="46"/>
      <c r="K201" s="46"/>
      <c r="L201" s="46"/>
      <c r="M201" s="307">
        <f t="shared" si="21"/>
        <v>0</v>
      </c>
      <c r="N201" s="46"/>
      <c r="O201" s="46"/>
      <c r="P201" s="46"/>
      <c r="Q201" s="46"/>
    </row>
    <row r="202" spans="1:17" ht="12.75">
      <c r="A202" s="449"/>
      <c r="B202" s="43">
        <v>801</v>
      </c>
      <c r="C202" s="43">
        <v>80146</v>
      </c>
      <c r="D202" s="46">
        <f t="shared" si="15"/>
        <v>2238</v>
      </c>
      <c r="E202" s="46">
        <f t="shared" si="16"/>
        <v>2238</v>
      </c>
      <c r="F202" s="46"/>
      <c r="G202" s="46">
        <v>2238</v>
      </c>
      <c r="H202" s="46"/>
      <c r="I202" s="46"/>
      <c r="J202" s="46"/>
      <c r="K202" s="46"/>
      <c r="L202" s="46"/>
      <c r="M202" s="307">
        <f t="shared" si="21"/>
        <v>0</v>
      </c>
      <c r="N202" s="46"/>
      <c r="O202" s="46"/>
      <c r="P202" s="46"/>
      <c r="Q202" s="46"/>
    </row>
    <row r="203" spans="1:17" ht="12.75">
      <c r="A203" s="449"/>
      <c r="B203" s="43">
        <v>854</v>
      </c>
      <c r="C203" s="43">
        <v>85401</v>
      </c>
      <c r="D203" s="46">
        <f t="shared" si="15"/>
        <v>22106</v>
      </c>
      <c r="E203" s="46">
        <f t="shared" si="16"/>
        <v>22106</v>
      </c>
      <c r="F203" s="46">
        <v>16737</v>
      </c>
      <c r="G203" s="46">
        <v>4208</v>
      </c>
      <c r="H203" s="46"/>
      <c r="I203" s="46">
        <v>1161</v>
      </c>
      <c r="J203" s="46"/>
      <c r="K203" s="46"/>
      <c r="L203" s="46"/>
      <c r="M203" s="307">
        <f t="shared" si="21"/>
        <v>0</v>
      </c>
      <c r="N203" s="46"/>
      <c r="O203" s="46"/>
      <c r="P203" s="46"/>
      <c r="Q203" s="46"/>
    </row>
    <row r="204" spans="1:17" ht="12.75">
      <c r="A204" s="449"/>
      <c r="B204" s="43">
        <v>854</v>
      </c>
      <c r="C204" s="43">
        <v>85412</v>
      </c>
      <c r="D204" s="46">
        <f t="shared" si="15"/>
        <v>970</v>
      </c>
      <c r="E204" s="46">
        <f t="shared" si="16"/>
        <v>970</v>
      </c>
      <c r="F204" s="46"/>
      <c r="G204" s="46">
        <v>970</v>
      </c>
      <c r="H204" s="46"/>
      <c r="I204" s="46"/>
      <c r="J204" s="46"/>
      <c r="K204" s="46"/>
      <c r="L204" s="46"/>
      <c r="M204" s="307">
        <f t="shared" si="21"/>
        <v>0</v>
      </c>
      <c r="N204" s="46"/>
      <c r="O204" s="46"/>
      <c r="P204" s="46"/>
      <c r="Q204" s="46"/>
    </row>
    <row r="205" spans="1:17" ht="12.75">
      <c r="A205" s="449"/>
      <c r="B205" s="43">
        <v>854</v>
      </c>
      <c r="C205" s="43">
        <v>85415</v>
      </c>
      <c r="D205" s="46">
        <f t="shared" si="15"/>
        <v>765</v>
      </c>
      <c r="E205" s="46">
        <f t="shared" si="16"/>
        <v>765</v>
      </c>
      <c r="F205" s="46"/>
      <c r="G205" s="46"/>
      <c r="H205" s="46"/>
      <c r="I205" s="46">
        <v>765</v>
      </c>
      <c r="J205" s="46"/>
      <c r="K205" s="46"/>
      <c r="L205" s="46"/>
      <c r="M205" s="307">
        <f t="shared" si="21"/>
        <v>0</v>
      </c>
      <c r="N205" s="46"/>
      <c r="O205" s="46"/>
      <c r="P205" s="46"/>
      <c r="Q205" s="46"/>
    </row>
    <row r="206" spans="1:17" ht="12.75">
      <c r="A206" s="449"/>
      <c r="B206" s="43">
        <v>854</v>
      </c>
      <c r="C206" s="43">
        <v>85446</v>
      </c>
      <c r="D206" s="46">
        <f t="shared" si="15"/>
        <v>65</v>
      </c>
      <c r="E206" s="46">
        <f t="shared" si="16"/>
        <v>65</v>
      </c>
      <c r="F206" s="46"/>
      <c r="G206" s="46">
        <v>65</v>
      </c>
      <c r="H206" s="46"/>
      <c r="I206" s="46"/>
      <c r="J206" s="46"/>
      <c r="K206" s="46"/>
      <c r="L206" s="46"/>
      <c r="M206" s="307">
        <f t="shared" si="21"/>
        <v>0</v>
      </c>
      <c r="N206" s="46"/>
      <c r="O206" s="46"/>
      <c r="P206" s="46"/>
      <c r="Q206" s="46"/>
    </row>
    <row r="207" spans="1:17" ht="12.75">
      <c r="A207" s="328" t="s">
        <v>437</v>
      </c>
      <c r="B207" s="124"/>
      <c r="C207" s="124"/>
      <c r="D207" s="308">
        <f>SUM(D200:D206)</f>
        <v>820696</v>
      </c>
      <c r="E207" s="308">
        <f>SUM(E200:E206)</f>
        <v>820696</v>
      </c>
      <c r="F207" s="308">
        <f>SUM(F200:F206)</f>
        <v>679923</v>
      </c>
      <c r="G207" s="308">
        <f>SUM(G200:G206)</f>
        <v>102663</v>
      </c>
      <c r="H207" s="308"/>
      <c r="I207" s="308">
        <f>SUM(I200:I206)</f>
        <v>38110</v>
      </c>
      <c r="J207" s="308"/>
      <c r="K207" s="308"/>
      <c r="L207" s="308"/>
      <c r="M207" s="307">
        <f t="shared" si="21"/>
        <v>0</v>
      </c>
      <c r="N207" s="46"/>
      <c r="O207" s="46"/>
      <c r="P207" s="46"/>
      <c r="Q207" s="46"/>
    </row>
    <row r="208" spans="1:17" ht="12.75">
      <c r="A208" s="452" t="s">
        <v>643</v>
      </c>
      <c r="B208" s="43">
        <v>801</v>
      </c>
      <c r="C208" s="43">
        <v>80101</v>
      </c>
      <c r="D208" s="46">
        <f t="shared" si="15"/>
        <v>981576</v>
      </c>
      <c r="E208" s="46">
        <f t="shared" si="16"/>
        <v>981576</v>
      </c>
      <c r="F208" s="46">
        <v>829471</v>
      </c>
      <c r="G208" s="46">
        <v>102405</v>
      </c>
      <c r="H208" s="46"/>
      <c r="I208" s="46">
        <v>49700</v>
      </c>
      <c r="J208" s="46"/>
      <c r="K208" s="46"/>
      <c r="L208" s="46"/>
      <c r="M208" s="307">
        <f t="shared" si="21"/>
        <v>0</v>
      </c>
      <c r="N208" s="46"/>
      <c r="O208" s="46"/>
      <c r="P208" s="46"/>
      <c r="Q208" s="46"/>
    </row>
    <row r="209" spans="1:17" ht="12.75">
      <c r="A209" s="450"/>
      <c r="B209" s="43">
        <v>801</v>
      </c>
      <c r="C209" s="43">
        <v>80110</v>
      </c>
      <c r="D209" s="46">
        <f t="shared" si="15"/>
        <v>838977</v>
      </c>
      <c r="E209" s="46">
        <f t="shared" si="16"/>
        <v>838977</v>
      </c>
      <c r="F209" s="46">
        <v>696862</v>
      </c>
      <c r="G209" s="46">
        <v>96008</v>
      </c>
      <c r="H209" s="46"/>
      <c r="I209" s="46">
        <v>39790</v>
      </c>
      <c r="J209" s="46">
        <v>6317</v>
      </c>
      <c r="K209" s="46"/>
      <c r="L209" s="46"/>
      <c r="M209" s="307">
        <f t="shared" si="21"/>
        <v>0</v>
      </c>
      <c r="N209" s="46"/>
      <c r="O209" s="46"/>
      <c r="P209" s="46"/>
      <c r="Q209" s="46"/>
    </row>
    <row r="210" spans="1:17" ht="12.75">
      <c r="A210" s="450"/>
      <c r="B210" s="43">
        <v>801</v>
      </c>
      <c r="C210" s="43">
        <v>80113</v>
      </c>
      <c r="D210" s="46">
        <f t="shared" si="15"/>
        <v>1400</v>
      </c>
      <c r="E210" s="46">
        <f t="shared" si="16"/>
        <v>1400</v>
      </c>
      <c r="F210" s="46"/>
      <c r="G210" s="46">
        <v>1400</v>
      </c>
      <c r="H210" s="46"/>
      <c r="I210" s="46"/>
      <c r="J210" s="46"/>
      <c r="K210" s="46"/>
      <c r="L210" s="46"/>
      <c r="M210" s="307">
        <f t="shared" si="21"/>
        <v>0</v>
      </c>
      <c r="N210" s="46"/>
      <c r="O210" s="46"/>
      <c r="P210" s="46"/>
      <c r="Q210" s="46"/>
    </row>
    <row r="211" spans="1:17" ht="12.75">
      <c r="A211" s="450"/>
      <c r="B211" s="43">
        <v>801</v>
      </c>
      <c r="C211" s="43">
        <v>80146</v>
      </c>
      <c r="D211" s="46">
        <f t="shared" si="15"/>
        <v>5201</v>
      </c>
      <c r="E211" s="46">
        <f t="shared" si="16"/>
        <v>5201</v>
      </c>
      <c r="F211" s="46"/>
      <c r="G211" s="46">
        <v>5201</v>
      </c>
      <c r="H211" s="46"/>
      <c r="I211" s="46"/>
      <c r="J211" s="46"/>
      <c r="K211" s="46"/>
      <c r="L211" s="46"/>
      <c r="M211" s="307">
        <f t="shared" si="21"/>
        <v>0</v>
      </c>
      <c r="N211" s="46"/>
      <c r="O211" s="46"/>
      <c r="P211" s="46"/>
      <c r="Q211" s="46"/>
    </row>
    <row r="212" spans="1:17" ht="12.75">
      <c r="A212" s="450"/>
      <c r="B212" s="43">
        <v>801</v>
      </c>
      <c r="C212" s="43">
        <v>80148</v>
      </c>
      <c r="D212" s="46">
        <f t="shared" si="15"/>
        <v>89199</v>
      </c>
      <c r="E212" s="46">
        <f t="shared" si="16"/>
        <v>89199</v>
      </c>
      <c r="F212" s="46">
        <v>81610</v>
      </c>
      <c r="G212" s="46">
        <v>6989</v>
      </c>
      <c r="H212" s="46"/>
      <c r="I212" s="46">
        <v>600</v>
      </c>
      <c r="J212" s="46"/>
      <c r="K212" s="46"/>
      <c r="L212" s="46"/>
      <c r="M212" s="307">
        <f aca="true" t="shared" si="22" ref="M212:M275">SUM(N212,P212,Q212)</f>
        <v>0</v>
      </c>
      <c r="N212" s="46"/>
      <c r="O212" s="46"/>
      <c r="P212" s="46"/>
      <c r="Q212" s="46"/>
    </row>
    <row r="213" spans="1:17" ht="12.75">
      <c r="A213" s="450"/>
      <c r="B213" s="43">
        <v>854</v>
      </c>
      <c r="C213" s="43">
        <v>85401</v>
      </c>
      <c r="D213" s="46">
        <f t="shared" si="15"/>
        <v>38212</v>
      </c>
      <c r="E213" s="46">
        <f t="shared" si="16"/>
        <v>38212</v>
      </c>
      <c r="F213" s="46">
        <v>29483</v>
      </c>
      <c r="G213" s="46">
        <v>5882</v>
      </c>
      <c r="H213" s="46"/>
      <c r="I213" s="46">
        <v>2847</v>
      </c>
      <c r="J213" s="46"/>
      <c r="K213" s="46"/>
      <c r="L213" s="46"/>
      <c r="M213" s="307">
        <f t="shared" si="22"/>
        <v>0</v>
      </c>
      <c r="N213" s="46"/>
      <c r="O213" s="46"/>
      <c r="P213" s="46"/>
      <c r="Q213" s="46"/>
    </row>
    <row r="214" spans="1:17" ht="12.75">
      <c r="A214" s="450"/>
      <c r="B214" s="43">
        <v>854</v>
      </c>
      <c r="C214" s="43">
        <v>85412</v>
      </c>
      <c r="D214" s="46">
        <f t="shared" si="15"/>
        <v>3350</v>
      </c>
      <c r="E214" s="46">
        <f t="shared" si="16"/>
        <v>3350</v>
      </c>
      <c r="F214" s="46"/>
      <c r="G214" s="46">
        <v>3350</v>
      </c>
      <c r="H214" s="46"/>
      <c r="I214" s="46"/>
      <c r="J214" s="46"/>
      <c r="K214" s="46"/>
      <c r="L214" s="46"/>
      <c r="M214" s="307">
        <f t="shared" si="22"/>
        <v>0</v>
      </c>
      <c r="N214" s="46"/>
      <c r="O214" s="46"/>
      <c r="P214" s="46"/>
      <c r="Q214" s="46"/>
    </row>
    <row r="215" spans="1:17" ht="12.75">
      <c r="A215" s="450"/>
      <c r="B215" s="43">
        <v>854</v>
      </c>
      <c r="C215" s="43">
        <v>85415</v>
      </c>
      <c r="D215" s="46">
        <f t="shared" si="15"/>
        <v>3870</v>
      </c>
      <c r="E215" s="46">
        <f t="shared" si="16"/>
        <v>3870</v>
      </c>
      <c r="F215" s="46"/>
      <c r="G215" s="46"/>
      <c r="H215" s="46"/>
      <c r="I215" s="46">
        <v>3870</v>
      </c>
      <c r="J215" s="46"/>
      <c r="K215" s="46"/>
      <c r="L215" s="46"/>
      <c r="M215" s="307">
        <f t="shared" si="22"/>
        <v>0</v>
      </c>
      <c r="N215" s="46"/>
      <c r="O215" s="46"/>
      <c r="P215" s="46"/>
      <c r="Q215" s="46"/>
    </row>
    <row r="216" spans="1:17" ht="12.75">
      <c r="A216" s="450"/>
      <c r="B216" s="43">
        <v>854</v>
      </c>
      <c r="C216" s="43">
        <v>85446</v>
      </c>
      <c r="D216" s="46">
        <f t="shared" si="15"/>
        <v>116</v>
      </c>
      <c r="E216" s="46">
        <f t="shared" si="16"/>
        <v>116</v>
      </c>
      <c r="F216" s="46"/>
      <c r="G216" s="46">
        <v>116</v>
      </c>
      <c r="H216" s="46"/>
      <c r="I216" s="46"/>
      <c r="J216" s="46"/>
      <c r="K216" s="46"/>
      <c r="L216" s="46"/>
      <c r="M216" s="307">
        <f t="shared" si="22"/>
        <v>0</v>
      </c>
      <c r="N216" s="46"/>
      <c r="O216" s="46"/>
      <c r="P216" s="46"/>
      <c r="Q216" s="46"/>
    </row>
    <row r="217" spans="1:17" ht="12.75">
      <c r="A217" s="328" t="s">
        <v>437</v>
      </c>
      <c r="B217" s="124"/>
      <c r="C217" s="124"/>
      <c r="D217" s="308">
        <f>SUM(D208:D216)</f>
        <v>1961901</v>
      </c>
      <c r="E217" s="308">
        <f aca="true" t="shared" si="23" ref="E217:J217">SUM(E208:E216)</f>
        <v>1961901</v>
      </c>
      <c r="F217" s="308">
        <f t="shared" si="23"/>
        <v>1637426</v>
      </c>
      <c r="G217" s="308">
        <f t="shared" si="23"/>
        <v>221351</v>
      </c>
      <c r="H217" s="308"/>
      <c r="I217" s="308">
        <f t="shared" si="23"/>
        <v>96807</v>
      </c>
      <c r="J217" s="308">
        <f t="shared" si="23"/>
        <v>6317</v>
      </c>
      <c r="K217" s="308"/>
      <c r="L217" s="308"/>
      <c r="M217" s="307">
        <f t="shared" si="22"/>
        <v>0</v>
      </c>
      <c r="N217" s="46"/>
      <c r="O217" s="46"/>
      <c r="P217" s="46"/>
      <c r="Q217" s="46"/>
    </row>
    <row r="218" spans="1:17" ht="12.75">
      <c r="A218" s="449" t="s">
        <v>455</v>
      </c>
      <c r="B218" s="43">
        <v>801</v>
      </c>
      <c r="C218" s="43">
        <v>80104</v>
      </c>
      <c r="D218" s="46">
        <f t="shared" si="15"/>
        <v>778074</v>
      </c>
      <c r="E218" s="46">
        <f t="shared" si="16"/>
        <v>778074</v>
      </c>
      <c r="F218" s="46">
        <v>668963</v>
      </c>
      <c r="G218" s="46">
        <v>106624</v>
      </c>
      <c r="H218" s="46"/>
      <c r="I218" s="46">
        <v>2487</v>
      </c>
      <c r="J218" s="46"/>
      <c r="K218" s="46"/>
      <c r="L218" s="46"/>
      <c r="M218" s="307">
        <f t="shared" si="22"/>
        <v>0</v>
      </c>
      <c r="N218" s="46"/>
      <c r="O218" s="46"/>
      <c r="P218" s="46"/>
      <c r="Q218" s="46"/>
    </row>
    <row r="219" spans="1:17" ht="26.25" customHeight="1">
      <c r="A219" s="449"/>
      <c r="B219" s="43">
        <v>801</v>
      </c>
      <c r="C219" s="43">
        <v>80146</v>
      </c>
      <c r="D219" s="46">
        <f t="shared" si="15"/>
        <v>1640</v>
      </c>
      <c r="E219" s="46">
        <f t="shared" si="16"/>
        <v>1640</v>
      </c>
      <c r="F219" s="46"/>
      <c r="G219" s="46">
        <v>1640</v>
      </c>
      <c r="H219" s="46"/>
      <c r="I219" s="46"/>
      <c r="J219" s="46"/>
      <c r="K219" s="46"/>
      <c r="L219" s="46"/>
      <c r="M219" s="307">
        <f t="shared" si="22"/>
        <v>0</v>
      </c>
      <c r="N219" s="46"/>
      <c r="O219" s="46"/>
      <c r="P219" s="46"/>
      <c r="Q219" s="46"/>
    </row>
    <row r="220" spans="1:17" ht="12.75">
      <c r="A220" s="328" t="s">
        <v>437</v>
      </c>
      <c r="B220" s="124"/>
      <c r="C220" s="124"/>
      <c r="D220" s="308">
        <f>SUM(D218:D219)</f>
        <v>779714</v>
      </c>
      <c r="E220" s="308">
        <f>SUM(E218:E219)</f>
        <v>779714</v>
      </c>
      <c r="F220" s="308">
        <f>SUM(F218:F219)</f>
        <v>668963</v>
      </c>
      <c r="G220" s="308">
        <f>SUM(G218:G219)</f>
        <v>108264</v>
      </c>
      <c r="H220" s="308"/>
      <c r="I220" s="308">
        <f>SUM(I218:I219)</f>
        <v>2487</v>
      </c>
      <c r="J220" s="308"/>
      <c r="K220" s="308"/>
      <c r="L220" s="308"/>
      <c r="M220" s="307">
        <f t="shared" si="22"/>
        <v>0</v>
      </c>
      <c r="N220" s="46"/>
      <c r="O220" s="46"/>
      <c r="P220" s="46"/>
      <c r="Q220" s="46"/>
    </row>
    <row r="221" spans="1:17" ht="12.75">
      <c r="A221" s="449" t="s">
        <v>456</v>
      </c>
      <c r="B221" s="43">
        <v>801</v>
      </c>
      <c r="C221" s="43">
        <v>80104</v>
      </c>
      <c r="D221" s="46">
        <f t="shared" si="15"/>
        <v>712590</v>
      </c>
      <c r="E221" s="46">
        <f t="shared" si="16"/>
        <v>712590</v>
      </c>
      <c r="F221" s="46">
        <v>601017</v>
      </c>
      <c r="G221" s="46">
        <v>109723</v>
      </c>
      <c r="H221" s="46"/>
      <c r="I221" s="46">
        <v>1850</v>
      </c>
      <c r="J221" s="46"/>
      <c r="K221" s="46"/>
      <c r="L221" s="46"/>
      <c r="M221" s="307">
        <f t="shared" si="22"/>
        <v>0</v>
      </c>
      <c r="N221" s="46"/>
      <c r="O221" s="46"/>
      <c r="P221" s="46"/>
      <c r="Q221" s="46"/>
    </row>
    <row r="222" spans="1:17" ht="25.5" customHeight="1">
      <c r="A222" s="449"/>
      <c r="B222" s="43">
        <v>801</v>
      </c>
      <c r="C222" s="43">
        <v>80146</v>
      </c>
      <c r="D222" s="46">
        <f t="shared" si="15"/>
        <v>1491</v>
      </c>
      <c r="E222" s="46">
        <f t="shared" si="16"/>
        <v>1491</v>
      </c>
      <c r="F222" s="46"/>
      <c r="G222" s="46">
        <v>1491</v>
      </c>
      <c r="H222" s="46"/>
      <c r="I222" s="46"/>
      <c r="J222" s="46"/>
      <c r="K222" s="46"/>
      <c r="L222" s="46"/>
      <c r="M222" s="307">
        <f t="shared" si="22"/>
        <v>0</v>
      </c>
      <c r="N222" s="46"/>
      <c r="O222" s="46"/>
      <c r="P222" s="46"/>
      <c r="Q222" s="46"/>
    </row>
    <row r="223" spans="1:17" ht="12.75">
      <c r="A223" s="328" t="s">
        <v>437</v>
      </c>
      <c r="B223" s="124"/>
      <c r="C223" s="124"/>
      <c r="D223" s="308">
        <f>SUM(D221:D222)</f>
        <v>714081</v>
      </c>
      <c r="E223" s="308">
        <f>SUM(E221:E222)</f>
        <v>714081</v>
      </c>
      <c r="F223" s="308">
        <f>SUM(F221:F222)</f>
        <v>601017</v>
      </c>
      <c r="G223" s="308">
        <f>SUM(G221:G222)</f>
        <v>111214</v>
      </c>
      <c r="H223" s="308"/>
      <c r="I223" s="308">
        <f>SUM(I221:I222)</f>
        <v>1850</v>
      </c>
      <c r="J223" s="308"/>
      <c r="K223" s="308"/>
      <c r="L223" s="308"/>
      <c r="M223" s="307">
        <f t="shared" si="22"/>
        <v>0</v>
      </c>
      <c r="N223" s="46"/>
      <c r="O223" s="46"/>
      <c r="P223" s="46"/>
      <c r="Q223" s="46"/>
    </row>
    <row r="224" spans="1:17" ht="12.75">
      <c r="A224" s="449" t="s">
        <v>678</v>
      </c>
      <c r="B224" s="43">
        <v>801</v>
      </c>
      <c r="C224" s="43">
        <v>80104</v>
      </c>
      <c r="D224" s="46">
        <f t="shared" si="15"/>
        <v>442557</v>
      </c>
      <c r="E224" s="46">
        <f t="shared" si="16"/>
        <v>442557</v>
      </c>
      <c r="F224" s="46">
        <v>381424</v>
      </c>
      <c r="G224" s="46">
        <v>59935</v>
      </c>
      <c r="H224" s="46"/>
      <c r="I224" s="46">
        <v>1198</v>
      </c>
      <c r="J224" s="46"/>
      <c r="K224" s="46"/>
      <c r="L224" s="46"/>
      <c r="M224" s="307">
        <f t="shared" si="22"/>
        <v>0</v>
      </c>
      <c r="N224" s="46"/>
      <c r="O224" s="46"/>
      <c r="P224" s="46"/>
      <c r="Q224" s="46"/>
    </row>
    <row r="225" spans="1:17" ht="26.25" customHeight="1">
      <c r="A225" s="449"/>
      <c r="B225" s="43">
        <v>801</v>
      </c>
      <c r="C225" s="43">
        <v>80146</v>
      </c>
      <c r="D225" s="46">
        <f t="shared" si="15"/>
        <v>912</v>
      </c>
      <c r="E225" s="46">
        <f t="shared" si="16"/>
        <v>912</v>
      </c>
      <c r="F225" s="46"/>
      <c r="G225" s="46">
        <v>912</v>
      </c>
      <c r="H225" s="46"/>
      <c r="I225" s="46"/>
      <c r="J225" s="46"/>
      <c r="K225" s="46"/>
      <c r="L225" s="46"/>
      <c r="M225" s="307">
        <f t="shared" si="22"/>
        <v>0</v>
      </c>
      <c r="N225" s="46"/>
      <c r="O225" s="46"/>
      <c r="P225" s="46"/>
      <c r="Q225" s="46"/>
    </row>
    <row r="226" spans="1:17" ht="12.75">
      <c r="A226" s="328" t="s">
        <v>437</v>
      </c>
      <c r="B226" s="124"/>
      <c r="C226" s="124"/>
      <c r="D226" s="308">
        <f>SUM(D224:D225)</f>
        <v>443469</v>
      </c>
      <c r="E226" s="308">
        <f>SUM(E224:E225)</f>
        <v>443469</v>
      </c>
      <c r="F226" s="308">
        <f>SUM(F224:F225)</f>
        <v>381424</v>
      </c>
      <c r="G226" s="308">
        <f>SUM(G224:G225)</f>
        <v>60847</v>
      </c>
      <c r="H226" s="308"/>
      <c r="I226" s="308">
        <f>SUM(I224:I225)</f>
        <v>1198</v>
      </c>
      <c r="J226" s="308"/>
      <c r="K226" s="308"/>
      <c r="L226" s="308"/>
      <c r="M226" s="307">
        <f t="shared" si="22"/>
        <v>0</v>
      </c>
      <c r="N226" s="46"/>
      <c r="O226" s="46"/>
      <c r="P226" s="46"/>
      <c r="Q226" s="46"/>
    </row>
    <row r="227" spans="1:17" ht="12.75">
      <c r="A227" s="449" t="s">
        <v>457</v>
      </c>
      <c r="B227" s="43">
        <v>801</v>
      </c>
      <c r="C227" s="43">
        <v>80104</v>
      </c>
      <c r="D227" s="46">
        <f t="shared" si="15"/>
        <v>916728</v>
      </c>
      <c r="E227" s="46">
        <f t="shared" si="16"/>
        <v>916728</v>
      </c>
      <c r="F227" s="46">
        <v>804325</v>
      </c>
      <c r="G227" s="46">
        <v>109263</v>
      </c>
      <c r="H227" s="46"/>
      <c r="I227" s="46">
        <v>3140</v>
      </c>
      <c r="J227" s="46"/>
      <c r="K227" s="46"/>
      <c r="L227" s="46"/>
      <c r="M227" s="307">
        <f t="shared" si="22"/>
        <v>0</v>
      </c>
      <c r="N227" s="46"/>
      <c r="O227" s="46"/>
      <c r="P227" s="46"/>
      <c r="Q227" s="46"/>
    </row>
    <row r="228" spans="1:17" ht="24" customHeight="1">
      <c r="A228" s="449"/>
      <c r="B228" s="43">
        <v>801</v>
      </c>
      <c r="C228" s="43">
        <v>80146</v>
      </c>
      <c r="D228" s="46">
        <f t="shared" si="15"/>
        <v>2008</v>
      </c>
      <c r="E228" s="46">
        <f t="shared" si="16"/>
        <v>2008</v>
      </c>
      <c r="F228" s="46"/>
      <c r="G228" s="46">
        <v>2008</v>
      </c>
      <c r="H228" s="46"/>
      <c r="I228" s="46"/>
      <c r="J228" s="46"/>
      <c r="K228" s="46"/>
      <c r="L228" s="46"/>
      <c r="M228" s="307">
        <f t="shared" si="22"/>
        <v>0</v>
      </c>
      <c r="N228" s="46"/>
      <c r="O228" s="46"/>
      <c r="P228" s="46"/>
      <c r="Q228" s="46"/>
    </row>
    <row r="229" spans="1:17" ht="12.75">
      <c r="A229" s="328" t="s">
        <v>437</v>
      </c>
      <c r="B229" s="124"/>
      <c r="C229" s="124"/>
      <c r="D229" s="308">
        <f>SUM(D227:D228)</f>
        <v>918736</v>
      </c>
      <c r="E229" s="308">
        <f>SUM(E227:E228)</f>
        <v>918736</v>
      </c>
      <c r="F229" s="308">
        <f>SUM(F227:F228)</f>
        <v>804325</v>
      </c>
      <c r="G229" s="308">
        <f>SUM(G227:G228)</f>
        <v>111271</v>
      </c>
      <c r="H229" s="308"/>
      <c r="I229" s="308">
        <f>SUM(I227:I228)</f>
        <v>3140</v>
      </c>
      <c r="J229" s="308"/>
      <c r="K229" s="308"/>
      <c r="L229" s="308"/>
      <c r="M229" s="307">
        <f t="shared" si="22"/>
        <v>0</v>
      </c>
      <c r="N229" s="46"/>
      <c r="O229" s="46"/>
      <c r="P229" s="46"/>
      <c r="Q229" s="46"/>
    </row>
    <row r="230" spans="1:17" ht="12.75">
      <c r="A230" s="449" t="s">
        <v>458</v>
      </c>
      <c r="B230" s="43">
        <v>801</v>
      </c>
      <c r="C230" s="43">
        <v>80104</v>
      </c>
      <c r="D230" s="46">
        <f t="shared" si="15"/>
        <v>670569</v>
      </c>
      <c r="E230" s="46">
        <f t="shared" si="16"/>
        <v>670569</v>
      </c>
      <c r="F230" s="46">
        <v>568187</v>
      </c>
      <c r="G230" s="46">
        <v>100042</v>
      </c>
      <c r="H230" s="46"/>
      <c r="I230" s="46">
        <v>2340</v>
      </c>
      <c r="J230" s="46"/>
      <c r="K230" s="46"/>
      <c r="L230" s="46"/>
      <c r="M230" s="307">
        <f t="shared" si="22"/>
        <v>0</v>
      </c>
      <c r="N230" s="46"/>
      <c r="O230" s="46"/>
      <c r="P230" s="46"/>
      <c r="Q230" s="46"/>
    </row>
    <row r="231" spans="1:17" ht="26.25" customHeight="1">
      <c r="A231" s="449"/>
      <c r="B231" s="43">
        <v>801</v>
      </c>
      <c r="C231" s="43">
        <v>80146</v>
      </c>
      <c r="D231" s="46">
        <f t="shared" si="15"/>
        <v>1400</v>
      </c>
      <c r="E231" s="46">
        <f t="shared" si="16"/>
        <v>1400</v>
      </c>
      <c r="F231" s="46"/>
      <c r="G231" s="46">
        <v>1400</v>
      </c>
      <c r="H231" s="46"/>
      <c r="I231" s="46"/>
      <c r="J231" s="46"/>
      <c r="K231" s="46"/>
      <c r="L231" s="46"/>
      <c r="M231" s="307">
        <f t="shared" si="22"/>
        <v>0</v>
      </c>
      <c r="N231" s="46"/>
      <c r="O231" s="46"/>
      <c r="P231" s="46"/>
      <c r="Q231" s="46"/>
    </row>
    <row r="232" spans="1:17" ht="12.75">
      <c r="A232" s="328" t="s">
        <v>437</v>
      </c>
      <c r="B232" s="124"/>
      <c r="C232" s="124"/>
      <c r="D232" s="308">
        <f>SUM(D230:D231)</f>
        <v>671969</v>
      </c>
      <c r="E232" s="308">
        <f>SUM(E230:E231)</f>
        <v>671969</v>
      </c>
      <c r="F232" s="308">
        <f>SUM(F230:F231)</f>
        <v>568187</v>
      </c>
      <c r="G232" s="308">
        <f>SUM(G230:G231)</f>
        <v>101442</v>
      </c>
      <c r="H232" s="308"/>
      <c r="I232" s="308">
        <f>SUM(I230:I231)</f>
        <v>2340</v>
      </c>
      <c r="J232" s="308"/>
      <c r="K232" s="308"/>
      <c r="L232" s="308"/>
      <c r="M232" s="307">
        <f t="shared" si="22"/>
        <v>0</v>
      </c>
      <c r="N232" s="46"/>
      <c r="O232" s="46"/>
      <c r="P232" s="46"/>
      <c r="Q232" s="46"/>
    </row>
    <row r="233" spans="1:17" ht="16.5" customHeight="1">
      <c r="A233" s="449" t="s">
        <v>459</v>
      </c>
      <c r="B233" s="43">
        <v>801</v>
      </c>
      <c r="C233" s="43">
        <v>80104</v>
      </c>
      <c r="D233" s="46">
        <f t="shared" si="15"/>
        <v>457076</v>
      </c>
      <c r="E233" s="46">
        <f t="shared" si="16"/>
        <v>457076</v>
      </c>
      <c r="F233" s="46">
        <v>396523</v>
      </c>
      <c r="G233" s="46">
        <v>59272</v>
      </c>
      <c r="H233" s="46"/>
      <c r="I233" s="46">
        <v>1281</v>
      </c>
      <c r="J233" s="46"/>
      <c r="K233" s="46"/>
      <c r="L233" s="46"/>
      <c r="M233" s="307">
        <f t="shared" si="22"/>
        <v>0</v>
      </c>
      <c r="N233" s="46"/>
      <c r="O233" s="46"/>
      <c r="P233" s="46"/>
      <c r="Q233" s="46"/>
    </row>
    <row r="234" spans="1:17" ht="24" customHeight="1">
      <c r="A234" s="449"/>
      <c r="B234" s="43">
        <v>801</v>
      </c>
      <c r="C234" s="43">
        <v>80146</v>
      </c>
      <c r="D234" s="46">
        <f t="shared" si="15"/>
        <v>953</v>
      </c>
      <c r="E234" s="46">
        <f t="shared" si="16"/>
        <v>953</v>
      </c>
      <c r="F234" s="46"/>
      <c r="G234" s="46">
        <v>953</v>
      </c>
      <c r="H234" s="46"/>
      <c r="I234" s="46"/>
      <c r="J234" s="46"/>
      <c r="K234" s="46"/>
      <c r="L234" s="46"/>
      <c r="M234" s="307">
        <f t="shared" si="22"/>
        <v>0</v>
      </c>
      <c r="N234" s="46"/>
      <c r="O234" s="46"/>
      <c r="P234" s="46"/>
      <c r="Q234" s="46"/>
    </row>
    <row r="235" spans="1:17" ht="16.5" customHeight="1">
      <c r="A235" s="328" t="s">
        <v>437</v>
      </c>
      <c r="B235" s="124"/>
      <c r="C235" s="124"/>
      <c r="D235" s="308">
        <f>SUM(D233:D234)</f>
        <v>458029</v>
      </c>
      <c r="E235" s="308">
        <f>SUM(E233:E234)</f>
        <v>458029</v>
      </c>
      <c r="F235" s="308">
        <f>SUM(F233:F234)</f>
        <v>396523</v>
      </c>
      <c r="G235" s="308">
        <f>SUM(G233:G234)</f>
        <v>60225</v>
      </c>
      <c r="H235" s="308"/>
      <c r="I235" s="308">
        <f>SUM(I233:I234)</f>
        <v>1281</v>
      </c>
      <c r="J235" s="308"/>
      <c r="K235" s="308"/>
      <c r="L235" s="308"/>
      <c r="M235" s="307">
        <f t="shared" si="22"/>
        <v>0</v>
      </c>
      <c r="N235" s="46"/>
      <c r="O235" s="46"/>
      <c r="P235" s="46"/>
      <c r="Q235" s="46"/>
    </row>
    <row r="236" spans="1:17" ht="12.75">
      <c r="A236" s="449" t="s">
        <v>460</v>
      </c>
      <c r="B236" s="43">
        <v>801</v>
      </c>
      <c r="C236" s="43">
        <v>80104</v>
      </c>
      <c r="D236" s="46">
        <f t="shared" si="15"/>
        <v>752006</v>
      </c>
      <c r="E236" s="46">
        <f t="shared" si="16"/>
        <v>752006</v>
      </c>
      <c r="F236" s="46">
        <v>639535</v>
      </c>
      <c r="G236" s="46">
        <v>108971</v>
      </c>
      <c r="H236" s="46"/>
      <c r="I236" s="46">
        <v>3500</v>
      </c>
      <c r="J236" s="46"/>
      <c r="K236" s="46"/>
      <c r="L236" s="46"/>
      <c r="M236" s="307">
        <f t="shared" si="22"/>
        <v>0</v>
      </c>
      <c r="N236" s="46"/>
      <c r="O236" s="46"/>
      <c r="P236" s="46"/>
      <c r="Q236" s="46"/>
    </row>
    <row r="237" spans="1:17" ht="22.5" customHeight="1">
      <c r="A237" s="449"/>
      <c r="B237" s="43">
        <v>801</v>
      </c>
      <c r="C237" s="43">
        <v>80146</v>
      </c>
      <c r="D237" s="46">
        <f t="shared" si="15"/>
        <v>1609</v>
      </c>
      <c r="E237" s="46">
        <f t="shared" si="16"/>
        <v>1609</v>
      </c>
      <c r="F237" s="46"/>
      <c r="G237" s="46">
        <v>1609</v>
      </c>
      <c r="H237" s="46"/>
      <c r="I237" s="46"/>
      <c r="J237" s="46"/>
      <c r="K237" s="46"/>
      <c r="L237" s="46"/>
      <c r="M237" s="307">
        <f t="shared" si="22"/>
        <v>0</v>
      </c>
      <c r="N237" s="46"/>
      <c r="O237" s="46"/>
      <c r="P237" s="46"/>
      <c r="Q237" s="46"/>
    </row>
    <row r="238" spans="1:17" ht="12.75">
      <c r="A238" s="328" t="s">
        <v>437</v>
      </c>
      <c r="B238" s="124"/>
      <c r="C238" s="124"/>
      <c r="D238" s="308">
        <f>SUM(D236:D237)</f>
        <v>753615</v>
      </c>
      <c r="E238" s="308">
        <f>SUM(E236:E237)</f>
        <v>753615</v>
      </c>
      <c r="F238" s="308">
        <f>SUM(F236:F237)</f>
        <v>639535</v>
      </c>
      <c r="G238" s="308">
        <f>SUM(G236:G237)</f>
        <v>110580</v>
      </c>
      <c r="H238" s="308"/>
      <c r="I238" s="308">
        <f>SUM(I236:I237)</f>
        <v>3500</v>
      </c>
      <c r="J238" s="308"/>
      <c r="K238" s="308"/>
      <c r="L238" s="308"/>
      <c r="M238" s="307">
        <f t="shared" si="22"/>
        <v>0</v>
      </c>
      <c r="N238" s="46"/>
      <c r="O238" s="46"/>
      <c r="P238" s="46"/>
      <c r="Q238" s="46"/>
    </row>
    <row r="239" spans="1:17" ht="12.75">
      <c r="A239" s="449" t="s">
        <v>461</v>
      </c>
      <c r="B239" s="43">
        <v>801</v>
      </c>
      <c r="C239" s="43">
        <v>80104</v>
      </c>
      <c r="D239" s="46">
        <f t="shared" si="15"/>
        <v>466659</v>
      </c>
      <c r="E239" s="46">
        <f t="shared" si="16"/>
        <v>466659</v>
      </c>
      <c r="F239" s="46">
        <v>394289</v>
      </c>
      <c r="G239" s="46">
        <v>70910</v>
      </c>
      <c r="H239" s="46"/>
      <c r="I239" s="46">
        <v>1460</v>
      </c>
      <c r="J239" s="46"/>
      <c r="K239" s="46"/>
      <c r="L239" s="46"/>
      <c r="M239" s="307">
        <f t="shared" si="22"/>
        <v>0</v>
      </c>
      <c r="N239" s="46"/>
      <c r="O239" s="46"/>
      <c r="P239" s="46"/>
      <c r="Q239" s="46"/>
    </row>
    <row r="240" spans="1:17" ht="26.25" customHeight="1">
      <c r="A240" s="449"/>
      <c r="B240" s="43">
        <v>801</v>
      </c>
      <c r="C240" s="43">
        <v>80146</v>
      </c>
      <c r="D240" s="46">
        <f t="shared" si="15"/>
        <v>936</v>
      </c>
      <c r="E240" s="46">
        <f t="shared" si="16"/>
        <v>936</v>
      </c>
      <c r="F240" s="46"/>
      <c r="G240" s="46">
        <v>936</v>
      </c>
      <c r="H240" s="46"/>
      <c r="I240" s="46"/>
      <c r="J240" s="46"/>
      <c r="K240" s="46"/>
      <c r="L240" s="46"/>
      <c r="M240" s="307">
        <f t="shared" si="22"/>
        <v>0</v>
      </c>
      <c r="N240" s="46"/>
      <c r="O240" s="46"/>
      <c r="P240" s="46"/>
      <c r="Q240" s="46"/>
    </row>
    <row r="241" spans="1:17" ht="12.75">
      <c r="A241" s="328" t="s">
        <v>437</v>
      </c>
      <c r="B241" s="43"/>
      <c r="C241" s="43"/>
      <c r="D241" s="308">
        <f>SUM(D239:D240)</f>
        <v>467595</v>
      </c>
      <c r="E241" s="308">
        <f>SUM(E239:E240)</f>
        <v>467595</v>
      </c>
      <c r="F241" s="308">
        <f>SUM(F239:F240)</f>
        <v>394289</v>
      </c>
      <c r="G241" s="308">
        <f>SUM(G239:G240)</f>
        <v>71846</v>
      </c>
      <c r="H241" s="308"/>
      <c r="I241" s="308">
        <f>SUM(I239:I240)</f>
        <v>1460</v>
      </c>
      <c r="J241" s="308"/>
      <c r="K241" s="308"/>
      <c r="L241" s="308"/>
      <c r="M241" s="307">
        <f t="shared" si="22"/>
        <v>0</v>
      </c>
      <c r="N241" s="46"/>
      <c r="O241" s="46"/>
      <c r="P241" s="46"/>
      <c r="Q241" s="46"/>
    </row>
    <row r="242" spans="1:17" ht="18" customHeight="1">
      <c r="A242" s="449" t="s">
        <v>462</v>
      </c>
      <c r="B242" s="43">
        <v>801</v>
      </c>
      <c r="C242" s="43">
        <v>80104</v>
      </c>
      <c r="D242" s="46">
        <f t="shared" si="15"/>
        <v>1270409</v>
      </c>
      <c r="E242" s="46">
        <f t="shared" si="16"/>
        <v>1270409</v>
      </c>
      <c r="F242" s="46">
        <v>1101048</v>
      </c>
      <c r="G242" s="46">
        <v>165897</v>
      </c>
      <c r="H242" s="46"/>
      <c r="I242" s="46">
        <v>3464</v>
      </c>
      <c r="J242" s="46"/>
      <c r="K242" s="46"/>
      <c r="L242" s="46"/>
      <c r="M242" s="307">
        <f t="shared" si="22"/>
        <v>0</v>
      </c>
      <c r="N242" s="46"/>
      <c r="O242" s="46"/>
      <c r="P242" s="46"/>
      <c r="Q242" s="46"/>
    </row>
    <row r="243" spans="1:17" ht="28.5" customHeight="1">
      <c r="A243" s="449"/>
      <c r="B243" s="43">
        <v>801</v>
      </c>
      <c r="C243" s="43">
        <v>80146</v>
      </c>
      <c r="D243" s="46">
        <f t="shared" si="15"/>
        <v>3064</v>
      </c>
      <c r="E243" s="46">
        <f t="shared" si="16"/>
        <v>3064</v>
      </c>
      <c r="F243" s="46"/>
      <c r="G243" s="46">
        <v>3064</v>
      </c>
      <c r="H243" s="46"/>
      <c r="I243" s="46"/>
      <c r="J243" s="46"/>
      <c r="K243" s="46"/>
      <c r="L243" s="46"/>
      <c r="M243" s="307">
        <f t="shared" si="22"/>
        <v>0</v>
      </c>
      <c r="N243" s="46"/>
      <c r="O243" s="46"/>
      <c r="P243" s="46"/>
      <c r="Q243" s="46"/>
    </row>
    <row r="244" spans="1:17" ht="12.75">
      <c r="A244" s="328" t="s">
        <v>437</v>
      </c>
      <c r="B244" s="124"/>
      <c r="C244" s="124"/>
      <c r="D244" s="308">
        <f>SUM(D242:D243)</f>
        <v>1273473</v>
      </c>
      <c r="E244" s="308">
        <f>SUM(E242:E243)</f>
        <v>1273473</v>
      </c>
      <c r="F244" s="308">
        <f>SUM(F242:F243)</f>
        <v>1101048</v>
      </c>
      <c r="G244" s="308">
        <f>SUM(G242:G243)</f>
        <v>168961</v>
      </c>
      <c r="H244" s="308"/>
      <c r="I244" s="308">
        <f>SUM(I242:I243)</f>
        <v>3464</v>
      </c>
      <c r="J244" s="308"/>
      <c r="K244" s="308"/>
      <c r="L244" s="308"/>
      <c r="M244" s="307">
        <f t="shared" si="22"/>
        <v>0</v>
      </c>
      <c r="N244" s="46"/>
      <c r="O244" s="46"/>
      <c r="P244" s="46"/>
      <c r="Q244" s="46"/>
    </row>
    <row r="245" spans="1:17" ht="18.75" customHeight="1">
      <c r="A245" s="449" t="s">
        <v>463</v>
      </c>
      <c r="B245" s="43">
        <v>801</v>
      </c>
      <c r="C245" s="43">
        <v>80104</v>
      </c>
      <c r="D245" s="46">
        <f t="shared" si="15"/>
        <v>1036239</v>
      </c>
      <c r="E245" s="46">
        <f t="shared" si="16"/>
        <v>1036239</v>
      </c>
      <c r="F245" s="304">
        <v>906311</v>
      </c>
      <c r="G245" s="46">
        <v>126641</v>
      </c>
      <c r="H245" s="46"/>
      <c r="I245" s="46">
        <v>3287</v>
      </c>
      <c r="J245" s="46"/>
      <c r="K245" s="46"/>
      <c r="L245" s="46"/>
      <c r="M245" s="307">
        <f t="shared" si="22"/>
        <v>0</v>
      </c>
      <c r="N245" s="46"/>
      <c r="O245" s="46"/>
      <c r="P245" s="46"/>
      <c r="Q245" s="46"/>
    </row>
    <row r="246" spans="1:17" ht="18.75" customHeight="1">
      <c r="A246" s="449"/>
      <c r="B246" s="43">
        <v>801</v>
      </c>
      <c r="C246" s="43">
        <v>80146</v>
      </c>
      <c r="D246" s="46">
        <f t="shared" si="15"/>
        <v>2479</v>
      </c>
      <c r="E246" s="46">
        <f t="shared" si="16"/>
        <v>2479</v>
      </c>
      <c r="F246" s="304"/>
      <c r="G246" s="46">
        <v>2479</v>
      </c>
      <c r="H246" s="46"/>
      <c r="I246" s="46"/>
      <c r="J246" s="46"/>
      <c r="K246" s="46"/>
      <c r="L246" s="46"/>
      <c r="M246" s="307">
        <f t="shared" si="22"/>
        <v>0</v>
      </c>
      <c r="N246" s="46"/>
      <c r="O246" s="46"/>
      <c r="P246" s="46"/>
      <c r="Q246" s="46"/>
    </row>
    <row r="247" spans="1:17" ht="12.75">
      <c r="A247" s="328" t="s">
        <v>437</v>
      </c>
      <c r="B247" s="124"/>
      <c r="C247" s="124"/>
      <c r="D247" s="308">
        <f>SUM(D245:D246)</f>
        <v>1038718</v>
      </c>
      <c r="E247" s="308">
        <f>SUM(E245:E246)</f>
        <v>1038718</v>
      </c>
      <c r="F247" s="308">
        <f>SUM(F245:F246)</f>
        <v>906311</v>
      </c>
      <c r="G247" s="308">
        <f>SUM(G245:G246)</f>
        <v>129120</v>
      </c>
      <c r="H247" s="308"/>
      <c r="I247" s="308">
        <f>SUM(I245:I246)</f>
        <v>3287</v>
      </c>
      <c r="J247" s="308"/>
      <c r="K247" s="308"/>
      <c r="L247" s="308"/>
      <c r="M247" s="307">
        <f t="shared" si="22"/>
        <v>0</v>
      </c>
      <c r="N247" s="46"/>
      <c r="O247" s="46"/>
      <c r="P247" s="46"/>
      <c r="Q247" s="46"/>
    </row>
    <row r="248" spans="1:17" ht="12.75">
      <c r="A248" s="449" t="s">
        <v>464</v>
      </c>
      <c r="B248" s="43">
        <v>801</v>
      </c>
      <c r="C248" s="43">
        <v>80104</v>
      </c>
      <c r="D248" s="46">
        <f t="shared" si="15"/>
        <v>583652</v>
      </c>
      <c r="E248" s="46">
        <f t="shared" si="16"/>
        <v>574652</v>
      </c>
      <c r="F248" s="304">
        <v>464072</v>
      </c>
      <c r="G248" s="46">
        <v>89106</v>
      </c>
      <c r="H248" s="46"/>
      <c r="I248" s="46">
        <v>21474</v>
      </c>
      <c r="J248" s="46"/>
      <c r="K248" s="46"/>
      <c r="L248" s="46"/>
      <c r="M248" s="307">
        <f t="shared" si="22"/>
        <v>9000</v>
      </c>
      <c r="N248" s="46">
        <v>9000</v>
      </c>
      <c r="O248" s="46"/>
      <c r="P248" s="46"/>
      <c r="Q248" s="46"/>
    </row>
    <row r="249" spans="1:17" ht="12.75" customHeight="1">
      <c r="A249" s="449"/>
      <c r="B249" s="43">
        <v>801</v>
      </c>
      <c r="C249" s="43">
        <v>80146</v>
      </c>
      <c r="D249" s="46">
        <f t="shared" si="15"/>
        <v>1008</v>
      </c>
      <c r="E249" s="46">
        <f t="shared" si="16"/>
        <v>1008</v>
      </c>
      <c r="F249" s="304"/>
      <c r="G249" s="46">
        <v>1008</v>
      </c>
      <c r="H249" s="46"/>
      <c r="I249" s="46"/>
      <c r="J249" s="46"/>
      <c r="K249" s="46"/>
      <c r="L249" s="46"/>
      <c r="M249" s="307">
        <f t="shared" si="22"/>
        <v>0</v>
      </c>
      <c r="N249" s="46"/>
      <c r="O249" s="46"/>
      <c r="P249" s="46"/>
      <c r="Q249" s="46"/>
    </row>
    <row r="250" spans="1:17" ht="12.75">
      <c r="A250" s="328" t="s">
        <v>437</v>
      </c>
      <c r="B250" s="43"/>
      <c r="C250" s="43"/>
      <c r="D250" s="308">
        <f>SUM(D248:D249)</f>
        <v>584660</v>
      </c>
      <c r="E250" s="308">
        <f>SUM(E248:E249)</f>
        <v>575660</v>
      </c>
      <c r="F250" s="308">
        <f>SUM(F248:F249)</f>
        <v>464072</v>
      </c>
      <c r="G250" s="308">
        <f>SUM(G248:G249)</f>
        <v>90114</v>
      </c>
      <c r="H250" s="308"/>
      <c r="I250" s="308">
        <f>SUM(I248:I249)</f>
        <v>21474</v>
      </c>
      <c r="J250" s="308"/>
      <c r="K250" s="308"/>
      <c r="L250" s="308"/>
      <c r="M250" s="308">
        <f t="shared" si="22"/>
        <v>9000</v>
      </c>
      <c r="N250" s="308">
        <f>SUM(N248:N249)</f>
        <v>9000</v>
      </c>
      <c r="O250" s="46"/>
      <c r="P250" s="46"/>
      <c r="Q250" s="46"/>
    </row>
    <row r="251" spans="1:17" ht="19.5" customHeight="1">
      <c r="A251" s="452" t="s">
        <v>644</v>
      </c>
      <c r="B251" s="43">
        <v>801</v>
      </c>
      <c r="C251" s="43">
        <v>80104</v>
      </c>
      <c r="D251" s="46">
        <f t="shared" si="15"/>
        <v>715552</v>
      </c>
      <c r="E251" s="46">
        <f t="shared" si="16"/>
        <v>715552</v>
      </c>
      <c r="F251" s="304">
        <v>592829</v>
      </c>
      <c r="G251" s="46">
        <v>95856</v>
      </c>
      <c r="H251" s="46"/>
      <c r="I251" s="46">
        <v>26867</v>
      </c>
      <c r="J251" s="46"/>
      <c r="K251" s="46"/>
      <c r="L251" s="46"/>
      <c r="M251" s="307">
        <f t="shared" si="22"/>
        <v>0</v>
      </c>
      <c r="N251" s="46"/>
      <c r="O251" s="46"/>
      <c r="P251" s="46"/>
      <c r="Q251" s="46"/>
    </row>
    <row r="252" spans="1:17" ht="15" customHeight="1">
      <c r="A252" s="449"/>
      <c r="B252" s="43">
        <v>801</v>
      </c>
      <c r="C252" s="43">
        <v>80146</v>
      </c>
      <c r="D252" s="46">
        <f t="shared" si="15"/>
        <v>1420</v>
      </c>
      <c r="E252" s="46">
        <f t="shared" si="16"/>
        <v>1420</v>
      </c>
      <c r="F252" s="304"/>
      <c r="G252" s="46">
        <v>1420</v>
      </c>
      <c r="H252" s="46"/>
      <c r="I252" s="46"/>
      <c r="J252" s="46"/>
      <c r="K252" s="46"/>
      <c r="L252" s="46"/>
      <c r="M252" s="307">
        <f t="shared" si="22"/>
        <v>0</v>
      </c>
      <c r="N252" s="46"/>
      <c r="O252" s="46"/>
      <c r="P252" s="46"/>
      <c r="Q252" s="46"/>
    </row>
    <row r="253" spans="1:17" ht="12.75">
      <c r="A253" s="328" t="s">
        <v>437</v>
      </c>
      <c r="B253" s="124"/>
      <c r="C253" s="124"/>
      <c r="D253" s="308">
        <f>SUM(D251:D252)</f>
        <v>716972</v>
      </c>
      <c r="E253" s="308">
        <f>SUM(E251:E252)</f>
        <v>716972</v>
      </c>
      <c r="F253" s="308">
        <f>SUM(F251:F252)</f>
        <v>592829</v>
      </c>
      <c r="G253" s="308">
        <f>SUM(G251:G252)</f>
        <v>97276</v>
      </c>
      <c r="H253" s="308"/>
      <c r="I253" s="308">
        <f>SUM(I251:I252)</f>
        <v>26867</v>
      </c>
      <c r="J253" s="308"/>
      <c r="K253" s="308"/>
      <c r="L253" s="308"/>
      <c r="M253" s="307">
        <f t="shared" si="22"/>
        <v>0</v>
      </c>
      <c r="N253" s="46"/>
      <c r="O253" s="46"/>
      <c r="P253" s="46"/>
      <c r="Q253" s="46"/>
    </row>
    <row r="254" spans="1:17" ht="12.75">
      <c r="A254" s="449" t="s">
        <v>465</v>
      </c>
      <c r="B254" s="43">
        <v>801</v>
      </c>
      <c r="C254" s="43">
        <v>80110</v>
      </c>
      <c r="D254" s="46">
        <f t="shared" si="15"/>
        <v>2636930</v>
      </c>
      <c r="E254" s="46">
        <f t="shared" si="16"/>
        <v>2625730</v>
      </c>
      <c r="F254" s="304">
        <v>2090779</v>
      </c>
      <c r="G254" s="46">
        <v>526784</v>
      </c>
      <c r="H254" s="46"/>
      <c r="I254" s="46">
        <v>8167</v>
      </c>
      <c r="J254" s="46"/>
      <c r="K254" s="46"/>
      <c r="L254" s="46"/>
      <c r="M254" s="307">
        <f t="shared" si="22"/>
        <v>11200</v>
      </c>
      <c r="N254" s="46">
        <v>11200</v>
      </c>
      <c r="O254" s="46"/>
      <c r="P254" s="46"/>
      <c r="Q254" s="46"/>
    </row>
    <row r="255" spans="1:17" ht="12.75">
      <c r="A255" s="450"/>
      <c r="B255" s="43">
        <v>801</v>
      </c>
      <c r="C255" s="43">
        <v>80113</v>
      </c>
      <c r="D255" s="46">
        <f t="shared" si="15"/>
        <v>1260</v>
      </c>
      <c r="E255" s="46">
        <f t="shared" si="16"/>
        <v>1260</v>
      </c>
      <c r="F255" s="304"/>
      <c r="G255" s="46">
        <v>1260</v>
      </c>
      <c r="H255" s="46"/>
      <c r="I255" s="46"/>
      <c r="J255" s="46"/>
      <c r="K255" s="46"/>
      <c r="L255" s="46"/>
      <c r="M255" s="307">
        <f t="shared" si="22"/>
        <v>0</v>
      </c>
      <c r="N255" s="46"/>
      <c r="O255" s="46"/>
      <c r="P255" s="46"/>
      <c r="Q255" s="46"/>
    </row>
    <row r="256" spans="1:17" ht="12.75">
      <c r="A256" s="450"/>
      <c r="B256" s="43">
        <v>801</v>
      </c>
      <c r="C256" s="43">
        <v>80146</v>
      </c>
      <c r="D256" s="46">
        <f t="shared" si="15"/>
        <v>7229</v>
      </c>
      <c r="E256" s="46">
        <f t="shared" si="16"/>
        <v>7229</v>
      </c>
      <c r="F256" s="304"/>
      <c r="G256" s="46">
        <v>7229</v>
      </c>
      <c r="H256" s="46"/>
      <c r="I256" s="46"/>
      <c r="J256" s="46"/>
      <c r="K256" s="46"/>
      <c r="L256" s="46"/>
      <c r="M256" s="307">
        <f t="shared" si="22"/>
        <v>0</v>
      </c>
      <c r="N256" s="46"/>
      <c r="O256" s="46"/>
      <c r="P256" s="46"/>
      <c r="Q256" s="46"/>
    </row>
    <row r="257" spans="1:17" ht="12.75">
      <c r="A257" s="450"/>
      <c r="B257" s="43">
        <v>801</v>
      </c>
      <c r="C257" s="43">
        <v>80148</v>
      </c>
      <c r="D257" s="46">
        <f t="shared" si="15"/>
        <v>98421</v>
      </c>
      <c r="E257" s="46">
        <f t="shared" si="16"/>
        <v>81921</v>
      </c>
      <c r="F257" s="304">
        <v>72812</v>
      </c>
      <c r="G257" s="46">
        <v>8709</v>
      </c>
      <c r="H257" s="46"/>
      <c r="I257" s="46">
        <v>400</v>
      </c>
      <c r="J257" s="46"/>
      <c r="K257" s="46"/>
      <c r="L257" s="46"/>
      <c r="M257" s="307">
        <f t="shared" si="22"/>
        <v>16500</v>
      </c>
      <c r="N257" s="46">
        <v>16500</v>
      </c>
      <c r="O257" s="46"/>
      <c r="P257" s="46"/>
      <c r="Q257" s="46"/>
    </row>
    <row r="258" spans="1:17" ht="12.75">
      <c r="A258" s="450"/>
      <c r="B258" s="43">
        <v>854</v>
      </c>
      <c r="C258" s="43">
        <v>85401</v>
      </c>
      <c r="D258" s="46">
        <f t="shared" si="15"/>
        <v>4322</v>
      </c>
      <c r="E258" s="46">
        <f t="shared" si="16"/>
        <v>4322</v>
      </c>
      <c r="F258" s="304"/>
      <c r="G258" s="46">
        <v>4322</v>
      </c>
      <c r="H258" s="46"/>
      <c r="I258" s="46"/>
      <c r="J258" s="46"/>
      <c r="K258" s="46"/>
      <c r="L258" s="46"/>
      <c r="M258" s="307">
        <f t="shared" si="22"/>
        <v>0</v>
      </c>
      <c r="N258" s="46"/>
      <c r="O258" s="46"/>
      <c r="P258" s="46"/>
      <c r="Q258" s="46"/>
    </row>
    <row r="259" spans="1:17" ht="12.75">
      <c r="A259" s="450"/>
      <c r="B259" s="43">
        <v>854</v>
      </c>
      <c r="C259" s="43">
        <v>85412</v>
      </c>
      <c r="D259" s="46">
        <f t="shared" si="15"/>
        <v>3350</v>
      </c>
      <c r="E259" s="46">
        <f t="shared" si="16"/>
        <v>3350</v>
      </c>
      <c r="F259" s="304"/>
      <c r="G259" s="46">
        <v>3350</v>
      </c>
      <c r="H259" s="46"/>
      <c r="I259" s="46"/>
      <c r="J259" s="46"/>
      <c r="K259" s="46"/>
      <c r="L259" s="46"/>
      <c r="M259" s="307">
        <f t="shared" si="22"/>
        <v>0</v>
      </c>
      <c r="N259" s="46"/>
      <c r="O259" s="46"/>
      <c r="P259" s="46"/>
      <c r="Q259" s="46"/>
    </row>
    <row r="260" spans="1:17" ht="12.75">
      <c r="A260" s="450"/>
      <c r="B260" s="43">
        <v>854</v>
      </c>
      <c r="C260" s="43">
        <v>85415</v>
      </c>
      <c r="D260" s="46">
        <f t="shared" si="15"/>
        <v>5025</v>
      </c>
      <c r="E260" s="46">
        <f t="shared" si="16"/>
        <v>5025</v>
      </c>
      <c r="F260" s="304"/>
      <c r="G260" s="46"/>
      <c r="H260" s="46"/>
      <c r="I260" s="46">
        <v>5025</v>
      </c>
      <c r="J260" s="46"/>
      <c r="K260" s="46"/>
      <c r="L260" s="46"/>
      <c r="M260" s="307">
        <f t="shared" si="22"/>
        <v>0</v>
      </c>
      <c r="N260" s="46"/>
      <c r="O260" s="46"/>
      <c r="P260" s="46"/>
      <c r="Q260" s="46"/>
    </row>
    <row r="261" spans="1:17" ht="12.75">
      <c r="A261" s="328" t="s">
        <v>437</v>
      </c>
      <c r="B261" s="124"/>
      <c r="C261" s="124"/>
      <c r="D261" s="308">
        <f>SUM(D254:D260)</f>
        <v>2756537</v>
      </c>
      <c r="E261" s="308">
        <f aca="true" t="shared" si="24" ref="E261:N261">SUM(E254:E260)</f>
        <v>2728837</v>
      </c>
      <c r="F261" s="308">
        <f t="shared" si="24"/>
        <v>2163591</v>
      </c>
      <c r="G261" s="308">
        <f t="shared" si="24"/>
        <v>551654</v>
      </c>
      <c r="H261" s="308"/>
      <c r="I261" s="308">
        <f t="shared" si="24"/>
        <v>13592</v>
      </c>
      <c r="J261" s="308"/>
      <c r="K261" s="308"/>
      <c r="L261" s="308"/>
      <c r="M261" s="308">
        <f t="shared" si="22"/>
        <v>27700</v>
      </c>
      <c r="N261" s="308">
        <f t="shared" si="24"/>
        <v>27700</v>
      </c>
      <c r="O261" s="46"/>
      <c r="P261" s="46"/>
      <c r="Q261" s="46"/>
    </row>
    <row r="262" spans="1:17" ht="12.75">
      <c r="A262" s="449" t="s">
        <v>466</v>
      </c>
      <c r="B262" s="43">
        <v>801</v>
      </c>
      <c r="C262" s="43">
        <v>80110</v>
      </c>
      <c r="D262" s="46">
        <f t="shared" si="15"/>
        <v>2361400</v>
      </c>
      <c r="E262" s="46">
        <f t="shared" si="16"/>
        <v>2354400</v>
      </c>
      <c r="F262" s="304">
        <v>1872039</v>
      </c>
      <c r="G262" s="46">
        <v>474845</v>
      </c>
      <c r="H262" s="46"/>
      <c r="I262" s="46">
        <v>7516</v>
      </c>
      <c r="J262" s="46"/>
      <c r="K262" s="46"/>
      <c r="L262" s="46"/>
      <c r="M262" s="307">
        <f t="shared" si="22"/>
        <v>7000</v>
      </c>
      <c r="N262" s="46">
        <v>7000</v>
      </c>
      <c r="O262" s="46"/>
      <c r="P262" s="46"/>
      <c r="Q262" s="46"/>
    </row>
    <row r="263" spans="1:17" ht="12.75">
      <c r="A263" s="450"/>
      <c r="B263" s="43">
        <v>801</v>
      </c>
      <c r="C263" s="43">
        <v>80113</v>
      </c>
      <c r="D263" s="46">
        <f t="shared" si="15"/>
        <v>6300</v>
      </c>
      <c r="E263" s="46">
        <f t="shared" si="16"/>
        <v>6300</v>
      </c>
      <c r="F263" s="304"/>
      <c r="G263" s="46">
        <v>6300</v>
      </c>
      <c r="H263" s="46"/>
      <c r="I263" s="46"/>
      <c r="J263" s="46"/>
      <c r="K263" s="46"/>
      <c r="L263" s="46"/>
      <c r="M263" s="307">
        <f t="shared" si="22"/>
        <v>0</v>
      </c>
      <c r="N263" s="46"/>
      <c r="O263" s="46"/>
      <c r="P263" s="46"/>
      <c r="Q263" s="46"/>
    </row>
    <row r="264" spans="1:17" ht="12.75">
      <c r="A264" s="450"/>
      <c r="B264" s="43">
        <v>801</v>
      </c>
      <c r="C264" s="43">
        <v>80146</v>
      </c>
      <c r="D264" s="46">
        <f t="shared" si="15"/>
        <v>6710</v>
      </c>
      <c r="E264" s="46">
        <f t="shared" si="16"/>
        <v>6710</v>
      </c>
      <c r="F264" s="304"/>
      <c r="G264" s="46">
        <v>6710</v>
      </c>
      <c r="H264" s="46"/>
      <c r="I264" s="46"/>
      <c r="J264" s="46"/>
      <c r="K264" s="46"/>
      <c r="L264" s="46"/>
      <c r="M264" s="307">
        <f t="shared" si="22"/>
        <v>0</v>
      </c>
      <c r="N264" s="46"/>
      <c r="O264" s="46"/>
      <c r="P264" s="46"/>
      <c r="Q264" s="46"/>
    </row>
    <row r="265" spans="1:17" ht="12.75">
      <c r="A265" s="450"/>
      <c r="B265" s="43">
        <v>801</v>
      </c>
      <c r="C265" s="43">
        <v>80148</v>
      </c>
      <c r="D265" s="46">
        <f t="shared" si="15"/>
        <v>95165</v>
      </c>
      <c r="E265" s="46">
        <f t="shared" si="16"/>
        <v>95165</v>
      </c>
      <c r="F265" s="304">
        <v>84164</v>
      </c>
      <c r="G265" s="46">
        <v>10501</v>
      </c>
      <c r="H265" s="46"/>
      <c r="I265" s="46">
        <v>500</v>
      </c>
      <c r="J265" s="46"/>
      <c r="K265" s="46"/>
      <c r="L265" s="46"/>
      <c r="M265" s="307">
        <f t="shared" si="22"/>
        <v>0</v>
      </c>
      <c r="N265" s="46"/>
      <c r="O265" s="46"/>
      <c r="P265" s="46"/>
      <c r="Q265" s="46"/>
    </row>
    <row r="266" spans="1:17" ht="12.75">
      <c r="A266" s="450"/>
      <c r="B266" s="43">
        <v>854</v>
      </c>
      <c r="C266" s="43">
        <v>85401</v>
      </c>
      <c r="D266" s="46">
        <f t="shared" si="15"/>
        <v>116434</v>
      </c>
      <c r="E266" s="46">
        <f t="shared" si="16"/>
        <v>116434</v>
      </c>
      <c r="F266" s="304">
        <v>105639</v>
      </c>
      <c r="G266" s="46">
        <v>10382</v>
      </c>
      <c r="H266" s="46"/>
      <c r="I266" s="46">
        <v>413</v>
      </c>
      <c r="J266" s="46"/>
      <c r="K266" s="46"/>
      <c r="L266" s="46"/>
      <c r="M266" s="307">
        <f t="shared" si="22"/>
        <v>0</v>
      </c>
      <c r="N266" s="46"/>
      <c r="O266" s="46"/>
      <c r="P266" s="46"/>
      <c r="Q266" s="46"/>
    </row>
    <row r="267" spans="1:17" ht="12.75">
      <c r="A267" s="450"/>
      <c r="B267" s="43">
        <v>854</v>
      </c>
      <c r="C267" s="43">
        <v>85412</v>
      </c>
      <c r="D267" s="46">
        <f t="shared" si="15"/>
        <v>3810</v>
      </c>
      <c r="E267" s="46">
        <f t="shared" si="16"/>
        <v>3810</v>
      </c>
      <c r="F267" s="304"/>
      <c r="G267" s="46">
        <v>3810</v>
      </c>
      <c r="H267" s="46"/>
      <c r="I267" s="46"/>
      <c r="J267" s="46"/>
      <c r="K267" s="46"/>
      <c r="L267" s="46"/>
      <c r="M267" s="307">
        <f t="shared" si="22"/>
        <v>0</v>
      </c>
      <c r="N267" s="46"/>
      <c r="O267" s="46"/>
      <c r="P267" s="46"/>
      <c r="Q267" s="46"/>
    </row>
    <row r="268" spans="1:17" ht="12.75">
      <c r="A268" s="450"/>
      <c r="B268" s="43">
        <v>854</v>
      </c>
      <c r="C268" s="43">
        <v>85415</v>
      </c>
      <c r="D268" s="46">
        <f t="shared" si="15"/>
        <v>5700</v>
      </c>
      <c r="E268" s="46">
        <f t="shared" si="16"/>
        <v>5700</v>
      </c>
      <c r="F268" s="304"/>
      <c r="G268" s="46"/>
      <c r="H268" s="46"/>
      <c r="I268" s="46">
        <v>5700</v>
      </c>
      <c r="J268" s="46"/>
      <c r="K268" s="46"/>
      <c r="L268" s="46"/>
      <c r="M268" s="307">
        <f t="shared" si="22"/>
        <v>0</v>
      </c>
      <c r="N268" s="46"/>
      <c r="O268" s="46"/>
      <c r="P268" s="46"/>
      <c r="Q268" s="46"/>
    </row>
    <row r="269" spans="1:17" ht="12.75">
      <c r="A269" s="450"/>
      <c r="B269" s="43">
        <v>854</v>
      </c>
      <c r="C269" s="43">
        <v>85446</v>
      </c>
      <c r="D269" s="46">
        <f t="shared" si="15"/>
        <v>421</v>
      </c>
      <c r="E269" s="46">
        <f t="shared" si="16"/>
        <v>421</v>
      </c>
      <c r="F269" s="304"/>
      <c r="G269" s="46">
        <v>421</v>
      </c>
      <c r="H269" s="46"/>
      <c r="I269" s="46"/>
      <c r="J269" s="46"/>
      <c r="K269" s="46"/>
      <c r="L269" s="46"/>
      <c r="M269" s="307">
        <f t="shared" si="22"/>
        <v>0</v>
      </c>
      <c r="N269" s="46"/>
      <c r="O269" s="46"/>
      <c r="P269" s="46"/>
      <c r="Q269" s="46"/>
    </row>
    <row r="270" spans="1:17" ht="12.75">
      <c r="A270" s="328" t="s">
        <v>437</v>
      </c>
      <c r="B270" s="124"/>
      <c r="C270" s="124"/>
      <c r="D270" s="308">
        <f>SUM(D262:D269)</f>
        <v>2595940</v>
      </c>
      <c r="E270" s="308">
        <f aca="true" t="shared" si="25" ref="E270:N270">SUM(E262:E269)</f>
        <v>2588940</v>
      </c>
      <c r="F270" s="308">
        <f t="shared" si="25"/>
        <v>2061842</v>
      </c>
      <c r="G270" s="308">
        <f t="shared" si="25"/>
        <v>512969</v>
      </c>
      <c r="H270" s="308"/>
      <c r="I270" s="308">
        <f t="shared" si="25"/>
        <v>14129</v>
      </c>
      <c r="J270" s="308"/>
      <c r="K270" s="308"/>
      <c r="L270" s="308"/>
      <c r="M270" s="308">
        <f t="shared" si="22"/>
        <v>7000</v>
      </c>
      <c r="N270" s="308">
        <f t="shared" si="25"/>
        <v>7000</v>
      </c>
      <c r="O270" s="46"/>
      <c r="P270" s="46"/>
      <c r="Q270" s="46"/>
    </row>
    <row r="271" spans="1:17" ht="12.75">
      <c r="A271" s="449" t="s">
        <v>467</v>
      </c>
      <c r="B271" s="305">
        <v>801</v>
      </c>
      <c r="C271" s="305">
        <v>80110</v>
      </c>
      <c r="D271" s="307">
        <f t="shared" si="15"/>
        <v>2000751</v>
      </c>
      <c r="E271" s="307">
        <f t="shared" si="16"/>
        <v>1993751</v>
      </c>
      <c r="F271" s="304">
        <v>1627240</v>
      </c>
      <c r="G271" s="307">
        <v>359063</v>
      </c>
      <c r="H271" s="307"/>
      <c r="I271" s="307">
        <v>7448</v>
      </c>
      <c r="J271" s="307"/>
      <c r="K271" s="308"/>
      <c r="L271" s="308"/>
      <c r="M271" s="307">
        <f t="shared" si="22"/>
        <v>7000</v>
      </c>
      <c r="N271" s="46">
        <v>7000</v>
      </c>
      <c r="O271" s="46"/>
      <c r="P271" s="46"/>
      <c r="Q271" s="46"/>
    </row>
    <row r="272" spans="1:17" ht="12.75">
      <c r="A272" s="449"/>
      <c r="B272" s="305">
        <v>801</v>
      </c>
      <c r="C272" s="305">
        <v>80113</v>
      </c>
      <c r="D272" s="307">
        <f t="shared" si="15"/>
        <v>21600</v>
      </c>
      <c r="E272" s="307">
        <f t="shared" si="16"/>
        <v>21600</v>
      </c>
      <c r="F272" s="304"/>
      <c r="G272" s="307">
        <v>21600</v>
      </c>
      <c r="H272" s="307"/>
      <c r="I272" s="307"/>
      <c r="J272" s="307"/>
      <c r="K272" s="308"/>
      <c r="L272" s="308"/>
      <c r="M272" s="307">
        <f t="shared" si="22"/>
        <v>0</v>
      </c>
      <c r="N272" s="46"/>
      <c r="O272" s="46"/>
      <c r="P272" s="46"/>
      <c r="Q272" s="46"/>
    </row>
    <row r="273" spans="1:17" ht="12.75">
      <c r="A273" s="449"/>
      <c r="B273" s="305">
        <v>801</v>
      </c>
      <c r="C273" s="305">
        <v>80146</v>
      </c>
      <c r="D273" s="307">
        <f t="shared" si="15"/>
        <v>5804</v>
      </c>
      <c r="E273" s="307">
        <f t="shared" si="16"/>
        <v>5804</v>
      </c>
      <c r="F273" s="304"/>
      <c r="G273" s="307">
        <v>5804</v>
      </c>
      <c r="H273" s="307"/>
      <c r="I273" s="307"/>
      <c r="J273" s="307"/>
      <c r="K273" s="308"/>
      <c r="L273" s="308"/>
      <c r="M273" s="307">
        <f t="shared" si="22"/>
        <v>0</v>
      </c>
      <c r="N273" s="46"/>
      <c r="O273" s="46"/>
      <c r="P273" s="46"/>
      <c r="Q273" s="46"/>
    </row>
    <row r="274" spans="1:17" ht="12.75">
      <c r="A274" s="449"/>
      <c r="B274" s="305">
        <v>801</v>
      </c>
      <c r="C274" s="305">
        <v>80148</v>
      </c>
      <c r="D274" s="307">
        <f t="shared" si="15"/>
        <v>65960</v>
      </c>
      <c r="E274" s="307">
        <f t="shared" si="16"/>
        <v>65960</v>
      </c>
      <c r="F274" s="304">
        <v>60340</v>
      </c>
      <c r="G274" s="307">
        <v>4920</v>
      </c>
      <c r="H274" s="307"/>
      <c r="I274" s="307">
        <v>700</v>
      </c>
      <c r="J274" s="307"/>
      <c r="K274" s="308"/>
      <c r="L274" s="308"/>
      <c r="M274" s="307">
        <f t="shared" si="22"/>
        <v>0</v>
      </c>
      <c r="N274" s="46"/>
      <c r="O274" s="46"/>
      <c r="P274" s="46"/>
      <c r="Q274" s="46"/>
    </row>
    <row r="275" spans="1:17" ht="12.75">
      <c r="A275" s="449"/>
      <c r="B275" s="305">
        <v>854</v>
      </c>
      <c r="C275" s="305">
        <v>85401</v>
      </c>
      <c r="D275" s="307">
        <f t="shared" si="15"/>
        <v>59075</v>
      </c>
      <c r="E275" s="307">
        <f t="shared" si="16"/>
        <v>59075</v>
      </c>
      <c r="F275" s="304">
        <v>54501</v>
      </c>
      <c r="G275" s="307">
        <v>4332</v>
      </c>
      <c r="H275" s="307"/>
      <c r="I275" s="307">
        <v>242</v>
      </c>
      <c r="J275" s="307"/>
      <c r="K275" s="308"/>
      <c r="L275" s="308"/>
      <c r="M275" s="307">
        <f t="shared" si="22"/>
        <v>0</v>
      </c>
      <c r="N275" s="46"/>
      <c r="O275" s="46"/>
      <c r="P275" s="46"/>
      <c r="Q275" s="46"/>
    </row>
    <row r="276" spans="1:17" ht="12.75">
      <c r="A276" s="449"/>
      <c r="B276" s="305">
        <v>854</v>
      </c>
      <c r="C276" s="305">
        <v>85412</v>
      </c>
      <c r="D276" s="307">
        <f t="shared" si="15"/>
        <v>3020</v>
      </c>
      <c r="E276" s="307">
        <f t="shared" si="16"/>
        <v>3020</v>
      </c>
      <c r="F276" s="304"/>
      <c r="G276" s="307">
        <v>3020</v>
      </c>
      <c r="H276" s="307"/>
      <c r="I276" s="307"/>
      <c r="J276" s="307"/>
      <c r="K276" s="308"/>
      <c r="L276" s="308"/>
      <c r="M276" s="307">
        <f aca="true" t="shared" si="26" ref="M276:M290">SUM(N276,P276,Q276)</f>
        <v>0</v>
      </c>
      <c r="N276" s="46"/>
      <c r="O276" s="46"/>
      <c r="P276" s="46"/>
      <c r="Q276" s="46"/>
    </row>
    <row r="277" spans="1:17" ht="12.75">
      <c r="A277" s="449"/>
      <c r="B277" s="305">
        <v>854</v>
      </c>
      <c r="C277" s="305">
        <v>85415</v>
      </c>
      <c r="D277" s="307">
        <f t="shared" si="15"/>
        <v>4530</v>
      </c>
      <c r="E277" s="307">
        <f t="shared" si="16"/>
        <v>4530</v>
      </c>
      <c r="F277" s="304"/>
      <c r="G277" s="307"/>
      <c r="H277" s="307"/>
      <c r="I277" s="307">
        <v>4530</v>
      </c>
      <c r="J277" s="307"/>
      <c r="K277" s="308"/>
      <c r="L277" s="308"/>
      <c r="M277" s="307">
        <f t="shared" si="26"/>
        <v>0</v>
      </c>
      <c r="N277" s="46"/>
      <c r="O277" s="46"/>
      <c r="P277" s="46"/>
      <c r="Q277" s="46"/>
    </row>
    <row r="278" spans="1:17" ht="12.75">
      <c r="A278" s="449"/>
      <c r="B278" s="305">
        <v>854</v>
      </c>
      <c r="C278" s="305">
        <v>85446</v>
      </c>
      <c r="D278" s="307">
        <f t="shared" si="15"/>
        <v>205</v>
      </c>
      <c r="E278" s="307">
        <f t="shared" si="16"/>
        <v>205</v>
      </c>
      <c r="F278" s="304"/>
      <c r="G278" s="307">
        <v>205</v>
      </c>
      <c r="H278" s="307"/>
      <c r="I278" s="307"/>
      <c r="J278" s="307"/>
      <c r="K278" s="308"/>
      <c r="L278" s="308"/>
      <c r="M278" s="307">
        <f t="shared" si="26"/>
        <v>0</v>
      </c>
      <c r="N278" s="46"/>
      <c r="O278" s="46"/>
      <c r="P278" s="46"/>
      <c r="Q278" s="46"/>
    </row>
    <row r="279" spans="1:17" ht="12.75">
      <c r="A279" s="328" t="s">
        <v>437</v>
      </c>
      <c r="B279" s="124"/>
      <c r="C279" s="124"/>
      <c r="D279" s="308">
        <f>SUM(D271:D278)</f>
        <v>2160945</v>
      </c>
      <c r="E279" s="308">
        <f>SUM(E271:E278)</f>
        <v>2153945</v>
      </c>
      <c r="F279" s="308">
        <f>SUM(F271:F278)</f>
        <v>1742081</v>
      </c>
      <c r="G279" s="308">
        <f>SUM(G271:G278)</f>
        <v>398944</v>
      </c>
      <c r="H279" s="308"/>
      <c r="I279" s="308">
        <f>SUM(I271:I278)</f>
        <v>12920</v>
      </c>
      <c r="J279" s="308"/>
      <c r="K279" s="308"/>
      <c r="L279" s="308"/>
      <c r="M279" s="308">
        <f t="shared" si="26"/>
        <v>7000</v>
      </c>
      <c r="N279" s="308">
        <f>SUM(N271:N278)</f>
        <v>7000</v>
      </c>
      <c r="O279" s="46"/>
      <c r="P279" s="46"/>
      <c r="Q279" s="46"/>
    </row>
    <row r="280" spans="1:17" ht="12.75">
      <c r="A280" s="441" t="s">
        <v>468</v>
      </c>
      <c r="B280" s="305">
        <v>801</v>
      </c>
      <c r="C280" s="305">
        <v>80101</v>
      </c>
      <c r="D280" s="307">
        <f>SUM(E280,M280)</f>
        <v>182700</v>
      </c>
      <c r="E280" s="307">
        <f>SUM(F280:L280)</f>
        <v>182700</v>
      </c>
      <c r="F280" s="308"/>
      <c r="G280" s="307">
        <v>182700</v>
      </c>
      <c r="H280" s="308"/>
      <c r="I280" s="308"/>
      <c r="J280" s="308"/>
      <c r="K280" s="308"/>
      <c r="L280" s="308"/>
      <c r="M280" s="307">
        <f t="shared" si="26"/>
        <v>0</v>
      </c>
      <c r="N280" s="308"/>
      <c r="O280" s="46"/>
      <c r="P280" s="46"/>
      <c r="Q280" s="46"/>
    </row>
    <row r="281" spans="1:17" ht="12.75">
      <c r="A281" s="442"/>
      <c r="B281" s="305">
        <v>801</v>
      </c>
      <c r="C281" s="305">
        <v>80104</v>
      </c>
      <c r="D281" s="307">
        <f>SUM(E281,M281)</f>
        <v>127000</v>
      </c>
      <c r="E281" s="307">
        <f>SUM(F281:L281)</f>
        <v>127000</v>
      </c>
      <c r="F281" s="308"/>
      <c r="G281" s="307">
        <v>127000</v>
      </c>
      <c r="H281" s="308"/>
      <c r="I281" s="308"/>
      <c r="J281" s="308"/>
      <c r="K281" s="308"/>
      <c r="L281" s="308"/>
      <c r="M281" s="307">
        <f t="shared" si="26"/>
        <v>0</v>
      </c>
      <c r="N281" s="308"/>
      <c r="O281" s="46"/>
      <c r="P281" s="46"/>
      <c r="Q281" s="46"/>
    </row>
    <row r="282" spans="1:17" ht="12.75">
      <c r="A282" s="442"/>
      <c r="B282" s="305">
        <v>801</v>
      </c>
      <c r="C282" s="305">
        <v>80110</v>
      </c>
      <c r="D282" s="307">
        <f>SUM(E282,M282)</f>
        <v>50000</v>
      </c>
      <c r="E282" s="307">
        <f>SUM(F282:L282)</f>
        <v>50000</v>
      </c>
      <c r="F282" s="308"/>
      <c r="G282" s="307">
        <v>50000</v>
      </c>
      <c r="H282" s="308"/>
      <c r="I282" s="308"/>
      <c r="J282" s="308"/>
      <c r="K282" s="308"/>
      <c r="L282" s="308"/>
      <c r="M282" s="307"/>
      <c r="N282" s="308"/>
      <c r="O282" s="46"/>
      <c r="P282" s="46"/>
      <c r="Q282" s="46"/>
    </row>
    <row r="283" spans="1:17" ht="12.75">
      <c r="A283" s="442"/>
      <c r="B283" s="43">
        <v>801</v>
      </c>
      <c r="C283" s="43">
        <v>80113</v>
      </c>
      <c r="D283" s="307">
        <f>SUM(E283,M283)</f>
        <v>169842</v>
      </c>
      <c r="E283" s="307">
        <f>SUM(F283:L283)</f>
        <v>169842</v>
      </c>
      <c r="F283" s="304">
        <v>19842</v>
      </c>
      <c r="G283" s="46">
        <v>150000</v>
      </c>
      <c r="H283" s="46"/>
      <c r="I283" s="46"/>
      <c r="J283" s="46"/>
      <c r="K283" s="46"/>
      <c r="L283" s="46"/>
      <c r="M283" s="307">
        <f t="shared" si="26"/>
        <v>0</v>
      </c>
      <c r="N283" s="46"/>
      <c r="O283" s="46"/>
      <c r="P283" s="46"/>
      <c r="Q283" s="46"/>
    </row>
    <row r="284" spans="1:17" ht="12.75">
      <c r="A284" s="442"/>
      <c r="B284" s="43">
        <v>801</v>
      </c>
      <c r="C284" s="43">
        <v>80114</v>
      </c>
      <c r="D284" s="46">
        <f t="shared" si="15"/>
        <v>880181</v>
      </c>
      <c r="E284" s="46">
        <f t="shared" si="16"/>
        <v>880181</v>
      </c>
      <c r="F284" s="304">
        <v>715077</v>
      </c>
      <c r="G284" s="46">
        <v>163184</v>
      </c>
      <c r="H284" s="46"/>
      <c r="I284" s="46">
        <v>1920</v>
      </c>
      <c r="J284" s="46"/>
      <c r="K284" s="46"/>
      <c r="L284" s="46"/>
      <c r="M284" s="307">
        <f t="shared" si="26"/>
        <v>0</v>
      </c>
      <c r="N284" s="46"/>
      <c r="O284" s="46"/>
      <c r="P284" s="46"/>
      <c r="Q284" s="46"/>
    </row>
    <row r="285" spans="1:17" ht="12.75">
      <c r="A285" s="442"/>
      <c r="B285" s="43">
        <v>801</v>
      </c>
      <c r="C285" s="43">
        <v>80146</v>
      </c>
      <c r="D285" s="46">
        <f t="shared" si="15"/>
        <v>89332</v>
      </c>
      <c r="E285" s="46">
        <f t="shared" si="16"/>
        <v>89332</v>
      </c>
      <c r="F285" s="304">
        <v>33606</v>
      </c>
      <c r="G285" s="46">
        <v>55726</v>
      </c>
      <c r="H285" s="46"/>
      <c r="I285" s="46"/>
      <c r="J285" s="46"/>
      <c r="K285" s="46"/>
      <c r="L285" s="46"/>
      <c r="M285" s="307">
        <f t="shared" si="26"/>
        <v>0</v>
      </c>
      <c r="N285" s="46"/>
      <c r="O285" s="46"/>
      <c r="P285" s="46"/>
      <c r="Q285" s="46"/>
    </row>
    <row r="286" spans="1:17" ht="12.75">
      <c r="A286" s="442"/>
      <c r="B286" s="43">
        <v>801</v>
      </c>
      <c r="C286" s="43">
        <v>80148</v>
      </c>
      <c r="D286" s="46">
        <f t="shared" si="15"/>
        <v>52000</v>
      </c>
      <c r="E286" s="46">
        <f t="shared" si="16"/>
        <v>52000</v>
      </c>
      <c r="F286" s="304"/>
      <c r="G286" s="46">
        <v>52000</v>
      </c>
      <c r="H286" s="46"/>
      <c r="I286" s="46"/>
      <c r="J286" s="46"/>
      <c r="K286" s="46"/>
      <c r="L286" s="46"/>
      <c r="M286" s="307">
        <f t="shared" si="26"/>
        <v>0</v>
      </c>
      <c r="N286" s="46"/>
      <c r="O286" s="46"/>
      <c r="P286" s="46"/>
      <c r="Q286" s="46"/>
    </row>
    <row r="287" spans="1:17" ht="12.75">
      <c r="A287" s="442"/>
      <c r="B287" s="43">
        <v>801</v>
      </c>
      <c r="C287" s="43">
        <v>80195</v>
      </c>
      <c r="D287" s="46">
        <f t="shared" si="15"/>
        <v>26450</v>
      </c>
      <c r="E287" s="46">
        <f t="shared" si="16"/>
        <v>26450</v>
      </c>
      <c r="F287" s="304">
        <v>1200</v>
      </c>
      <c r="G287" s="46">
        <v>25250</v>
      </c>
      <c r="H287" s="46"/>
      <c r="I287" s="46"/>
      <c r="J287" s="46"/>
      <c r="K287" s="46"/>
      <c r="L287" s="46"/>
      <c r="M287" s="307">
        <f t="shared" si="26"/>
        <v>0</v>
      </c>
      <c r="N287" s="46"/>
      <c r="O287" s="46"/>
      <c r="P287" s="46"/>
      <c r="Q287" s="46"/>
    </row>
    <row r="288" spans="1:17" ht="12.75">
      <c r="A288" s="442"/>
      <c r="B288" s="43">
        <v>851</v>
      </c>
      <c r="C288" s="43">
        <v>85153</v>
      </c>
      <c r="D288" s="46">
        <f t="shared" si="15"/>
        <v>20000</v>
      </c>
      <c r="E288" s="46">
        <f t="shared" si="16"/>
        <v>20000</v>
      </c>
      <c r="F288" s="304">
        <v>16000</v>
      </c>
      <c r="G288" s="46">
        <v>4000</v>
      </c>
      <c r="H288" s="46"/>
      <c r="I288" s="46"/>
      <c r="J288" s="46"/>
      <c r="K288" s="46"/>
      <c r="L288" s="46"/>
      <c r="M288" s="307">
        <f t="shared" si="26"/>
        <v>0</v>
      </c>
      <c r="N288" s="46"/>
      <c r="O288" s="46"/>
      <c r="P288" s="46"/>
      <c r="Q288" s="46"/>
    </row>
    <row r="289" spans="1:17" ht="12.75">
      <c r="A289" s="442"/>
      <c r="B289" s="43">
        <v>851</v>
      </c>
      <c r="C289" s="43">
        <v>85154</v>
      </c>
      <c r="D289" s="46">
        <f>SUM(E289,M289)</f>
        <v>266000</v>
      </c>
      <c r="E289" s="46">
        <f t="shared" si="16"/>
        <v>266000</v>
      </c>
      <c r="F289" s="304">
        <v>190000</v>
      </c>
      <c r="G289" s="46">
        <v>76000</v>
      </c>
      <c r="H289" s="46"/>
      <c r="I289" s="46"/>
      <c r="J289" s="46"/>
      <c r="K289" s="46"/>
      <c r="L289" s="46"/>
      <c r="M289" s="307">
        <f t="shared" si="26"/>
        <v>0</v>
      </c>
      <c r="N289" s="46"/>
      <c r="O289" s="46"/>
      <c r="P289" s="46"/>
      <c r="Q289" s="46"/>
    </row>
    <row r="290" spans="1:17" ht="12.75">
      <c r="A290" s="443"/>
      <c r="B290" s="43">
        <v>854</v>
      </c>
      <c r="C290" s="43">
        <v>85446</v>
      </c>
      <c r="D290" s="46">
        <f>SUM(E290,M290)</f>
        <v>3240</v>
      </c>
      <c r="E290" s="46">
        <f t="shared" si="16"/>
        <v>3240</v>
      </c>
      <c r="F290" s="46"/>
      <c r="G290" s="46">
        <v>3240</v>
      </c>
      <c r="H290" s="46"/>
      <c r="I290" s="46"/>
      <c r="J290" s="46"/>
      <c r="K290" s="46"/>
      <c r="L290" s="46"/>
      <c r="M290" s="307">
        <f t="shared" si="26"/>
        <v>0</v>
      </c>
      <c r="N290" s="46"/>
      <c r="O290" s="46"/>
      <c r="P290" s="46"/>
      <c r="Q290" s="46"/>
    </row>
    <row r="291" spans="1:17" ht="12.75">
      <c r="A291" s="124" t="s">
        <v>437</v>
      </c>
      <c r="B291" s="124"/>
      <c r="C291" s="124"/>
      <c r="D291" s="308">
        <f>SUM(D280:D290)</f>
        <v>1866745</v>
      </c>
      <c r="E291" s="308">
        <f aca="true" t="shared" si="27" ref="E291:N291">SUM(E280:E290)</f>
        <v>1866745</v>
      </c>
      <c r="F291" s="308">
        <f t="shared" si="27"/>
        <v>975725</v>
      </c>
      <c r="G291" s="308">
        <f t="shared" si="27"/>
        <v>889100</v>
      </c>
      <c r="H291" s="308"/>
      <c r="I291" s="308">
        <f t="shared" si="27"/>
        <v>1920</v>
      </c>
      <c r="J291" s="308"/>
      <c r="K291" s="308"/>
      <c r="L291" s="308"/>
      <c r="M291" s="308">
        <f t="shared" si="27"/>
        <v>0</v>
      </c>
      <c r="N291" s="308">
        <f t="shared" si="27"/>
        <v>0</v>
      </c>
      <c r="O291" s="46"/>
      <c r="P291" s="46"/>
      <c r="Q291" s="46"/>
    </row>
    <row r="292" spans="1:17" ht="12.75">
      <c r="A292" s="124" t="s">
        <v>469</v>
      </c>
      <c r="B292" s="124"/>
      <c r="C292" s="124"/>
      <c r="D292" s="308">
        <f aca="true" t="shared" si="28" ref="D292:Q292">D14+D20+D31+D42+D45+D53+D58+D62+D65+D71+D73+D76+D78+D82+D96+D99+D104+D106+D117+D126+D135+D144+D152+D161+D171+D180+D191+D199+D207+D217+D220+D223+D226+D229+D232+D235+D238+D241+D244+D247+D250+D253+D261+D270+D279+D291</f>
        <v>116760876</v>
      </c>
      <c r="E292" s="308">
        <f t="shared" si="28"/>
        <v>92224935</v>
      </c>
      <c r="F292" s="308">
        <f t="shared" si="28"/>
        <v>45467190</v>
      </c>
      <c r="G292" s="308">
        <f t="shared" si="28"/>
        <v>27410431</v>
      </c>
      <c r="H292" s="308">
        <f t="shared" si="28"/>
        <v>7086400</v>
      </c>
      <c r="I292" s="308">
        <f t="shared" si="28"/>
        <v>11304231</v>
      </c>
      <c r="J292" s="308">
        <f t="shared" si="28"/>
        <v>286683</v>
      </c>
      <c r="K292" s="308">
        <f t="shared" si="28"/>
        <v>0</v>
      </c>
      <c r="L292" s="308">
        <f t="shared" si="28"/>
        <v>670000</v>
      </c>
      <c r="M292" s="308">
        <f t="shared" si="28"/>
        <v>24535941</v>
      </c>
      <c r="N292" s="308">
        <f t="shared" si="28"/>
        <v>21511941</v>
      </c>
      <c r="O292" s="308">
        <f t="shared" si="28"/>
        <v>6309852</v>
      </c>
      <c r="P292" s="308">
        <f t="shared" si="28"/>
        <v>3024000</v>
      </c>
      <c r="Q292" s="308">
        <f t="shared" si="28"/>
        <v>0</v>
      </c>
    </row>
    <row r="293" spans="1:17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338"/>
      <c r="O293" s="338"/>
      <c r="P293" s="338"/>
      <c r="Q293" s="338"/>
    </row>
    <row r="294" spans="1:17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338"/>
      <c r="O294" s="338"/>
      <c r="P294" s="338"/>
      <c r="Q294" s="338"/>
    </row>
    <row r="295" spans="1:17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338"/>
      <c r="O295" s="338"/>
      <c r="P295" s="338"/>
      <c r="Q295" s="338"/>
    </row>
    <row r="296" spans="1:17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39" t="s">
        <v>36</v>
      </c>
      <c r="N296" s="340"/>
      <c r="O296" s="340"/>
      <c r="P296" s="338"/>
      <c r="Q296" s="338"/>
    </row>
    <row r="297" spans="1:17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338"/>
      <c r="O297" s="338"/>
      <c r="P297" s="338"/>
      <c r="Q297" s="338"/>
    </row>
    <row r="298" spans="1:17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338"/>
      <c r="O298" s="338"/>
      <c r="P298" s="338"/>
      <c r="Q298" s="338"/>
    </row>
    <row r="299" spans="1:17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39" t="s">
        <v>470</v>
      </c>
      <c r="N299" s="338"/>
      <c r="O299" s="338"/>
      <c r="P299" s="338"/>
      <c r="Q299" s="338"/>
    </row>
    <row r="300" spans="1:17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338"/>
      <c r="O300" s="338"/>
      <c r="P300" s="338"/>
      <c r="Q300" s="338"/>
    </row>
    <row r="301" spans="1:17" ht="12.75">
      <c r="A301" s="341"/>
      <c r="B301" s="45"/>
      <c r="C301" s="45"/>
      <c r="D301" s="338"/>
      <c r="E301" s="338"/>
      <c r="F301" s="338"/>
      <c r="G301" s="338"/>
      <c r="H301" s="338"/>
      <c r="I301" s="338"/>
      <c r="J301" s="338"/>
      <c r="K301" s="338"/>
      <c r="L301" s="338"/>
      <c r="M301" s="338"/>
      <c r="N301" s="338"/>
      <c r="O301" s="338"/>
      <c r="P301" s="338"/>
      <c r="Q301" s="338"/>
    </row>
    <row r="302" spans="1:17" ht="12.75">
      <c r="A302" s="341"/>
      <c r="B302" s="45"/>
      <c r="C302" s="45"/>
      <c r="D302" s="338"/>
      <c r="E302" s="338"/>
      <c r="F302" s="338"/>
      <c r="G302" s="338"/>
      <c r="H302" s="338"/>
      <c r="I302" s="338"/>
      <c r="J302" s="338"/>
      <c r="K302" s="338"/>
      <c r="L302" s="338"/>
      <c r="M302" s="338"/>
      <c r="N302" s="338"/>
      <c r="O302" s="338"/>
      <c r="P302" s="338"/>
      <c r="Q302" s="338"/>
    </row>
    <row r="303" spans="1:17" ht="12.75">
      <c r="A303" s="341"/>
      <c r="B303" s="45"/>
      <c r="C303" s="45"/>
      <c r="D303" s="338"/>
      <c r="E303" s="338"/>
      <c r="F303" s="338"/>
      <c r="G303" s="338"/>
      <c r="H303" s="338"/>
      <c r="I303" s="338"/>
      <c r="J303" s="338"/>
      <c r="K303" s="338"/>
      <c r="L303" s="338"/>
      <c r="M303" s="338"/>
      <c r="N303" s="338"/>
      <c r="O303" s="338"/>
      <c r="P303" s="338"/>
      <c r="Q303" s="338"/>
    </row>
    <row r="304" spans="1:17" ht="12.75">
      <c r="A304" s="341"/>
      <c r="B304" s="45"/>
      <c r="C304" s="45"/>
      <c r="D304" s="338"/>
      <c r="E304" s="338"/>
      <c r="F304" s="338"/>
      <c r="G304" s="338"/>
      <c r="H304" s="338"/>
      <c r="I304" s="338"/>
      <c r="J304" s="338"/>
      <c r="K304" s="338"/>
      <c r="L304" s="338"/>
      <c r="M304" s="338"/>
      <c r="N304" s="338"/>
      <c r="O304" s="338"/>
      <c r="P304" s="338"/>
      <c r="Q304" s="338"/>
    </row>
    <row r="305" spans="1:17" ht="12.75">
      <c r="A305" s="341"/>
      <c r="B305" s="45"/>
      <c r="C305" s="45"/>
      <c r="D305" s="338"/>
      <c r="E305" s="338"/>
      <c r="F305" s="338"/>
      <c r="G305" s="338"/>
      <c r="H305" s="338"/>
      <c r="I305" s="338"/>
      <c r="J305" s="338"/>
      <c r="K305" s="338"/>
      <c r="L305" s="338"/>
      <c r="M305" s="338"/>
      <c r="N305" s="338"/>
      <c r="O305" s="338"/>
      <c r="P305" s="338"/>
      <c r="Q305" s="338"/>
    </row>
    <row r="306" spans="1:17" ht="12.75">
      <c r="A306" s="341"/>
      <c r="B306" s="45"/>
      <c r="C306" s="45"/>
      <c r="D306" s="338"/>
      <c r="E306" s="338"/>
      <c r="F306" s="338"/>
      <c r="G306" s="338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</row>
    <row r="307" spans="1:17" ht="12.75">
      <c r="A307" s="341"/>
      <c r="B307" s="45"/>
      <c r="C307" s="45"/>
      <c r="D307" s="338"/>
      <c r="E307" s="338"/>
      <c r="F307" s="338"/>
      <c r="G307" s="338"/>
      <c r="H307" s="338"/>
      <c r="I307" s="338"/>
      <c r="J307" s="338"/>
      <c r="K307" s="338"/>
      <c r="L307" s="338"/>
      <c r="M307" s="338"/>
      <c r="N307" s="338"/>
      <c r="O307" s="338"/>
      <c r="P307" s="338"/>
      <c r="Q307" s="338"/>
    </row>
    <row r="308" spans="1:17" ht="12.75">
      <c r="A308" s="341"/>
      <c r="B308" s="45"/>
      <c r="C308" s="45"/>
      <c r="D308" s="338"/>
      <c r="E308" s="338"/>
      <c r="F308" s="338"/>
      <c r="G308" s="338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</row>
    <row r="309" spans="1:17" ht="12.75">
      <c r="A309" s="341"/>
      <c r="B309" s="45"/>
      <c r="C309" s="45"/>
      <c r="D309" s="338"/>
      <c r="E309" s="338"/>
      <c r="F309" s="338"/>
      <c r="G309" s="338"/>
      <c r="H309" s="338"/>
      <c r="I309" s="338"/>
      <c r="J309" s="338"/>
      <c r="K309" s="338"/>
      <c r="L309" s="338"/>
      <c r="M309" s="338"/>
      <c r="N309" s="338"/>
      <c r="O309" s="338"/>
      <c r="P309" s="338"/>
      <c r="Q309" s="338"/>
    </row>
    <row r="310" spans="1:17" ht="12.75">
      <c r="A310" s="341"/>
      <c r="B310" s="45"/>
      <c r="C310" s="45"/>
      <c r="D310" s="338"/>
      <c r="E310" s="338"/>
      <c r="F310" s="338"/>
      <c r="G310" s="338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</row>
    <row r="311" spans="1:17" ht="12.75">
      <c r="A311" s="341"/>
      <c r="B311" s="45"/>
      <c r="C311" s="45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</row>
    <row r="312" spans="1:17" ht="12.75">
      <c r="A312" s="341"/>
      <c r="B312" s="45"/>
      <c r="C312" s="45"/>
      <c r="D312" s="338"/>
      <c r="E312" s="338"/>
      <c r="F312" s="338"/>
      <c r="G312" s="338"/>
      <c r="H312" s="338"/>
      <c r="I312" s="338"/>
      <c r="J312" s="338"/>
      <c r="K312" s="338"/>
      <c r="L312" s="338"/>
      <c r="M312" s="338"/>
      <c r="N312" s="338"/>
      <c r="O312" s="338"/>
      <c r="P312" s="338"/>
      <c r="Q312" s="338"/>
    </row>
    <row r="313" spans="1:17" ht="12.75">
      <c r="A313" s="341"/>
      <c r="B313" s="45"/>
      <c r="C313" s="45"/>
      <c r="D313" s="338"/>
      <c r="E313" s="338"/>
      <c r="F313" s="338"/>
      <c r="G313" s="338"/>
      <c r="H313" s="338"/>
      <c r="I313" s="338"/>
      <c r="J313" s="338"/>
      <c r="K313" s="338"/>
      <c r="L313" s="338"/>
      <c r="M313" s="338"/>
      <c r="N313" s="338"/>
      <c r="O313" s="338"/>
      <c r="P313" s="338"/>
      <c r="Q313" s="338"/>
    </row>
    <row r="314" spans="1:17" ht="12.75">
      <c r="A314" s="341"/>
      <c r="B314" s="45"/>
      <c r="C314" s="45"/>
      <c r="D314" s="338"/>
      <c r="E314" s="338"/>
      <c r="F314" s="338"/>
      <c r="G314" s="338"/>
      <c r="H314" s="338"/>
      <c r="I314" s="338"/>
      <c r="J314" s="338"/>
      <c r="K314" s="338"/>
      <c r="L314" s="338"/>
      <c r="M314" s="338"/>
      <c r="N314" s="338"/>
      <c r="O314" s="338"/>
      <c r="P314" s="338"/>
      <c r="Q314" s="338"/>
    </row>
    <row r="315" spans="1:17" ht="12.75">
      <c r="A315" s="341"/>
      <c r="B315" s="45"/>
      <c r="C315" s="45"/>
      <c r="D315" s="338"/>
      <c r="E315" s="338"/>
      <c r="F315" s="338"/>
      <c r="G315" s="338"/>
      <c r="H315" s="338"/>
      <c r="I315" s="338"/>
      <c r="J315" s="338"/>
      <c r="K315" s="338"/>
      <c r="L315" s="338"/>
      <c r="M315" s="338"/>
      <c r="N315" s="338"/>
      <c r="O315" s="338"/>
      <c r="P315" s="338"/>
      <c r="Q315" s="338"/>
    </row>
    <row r="316" spans="1:17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38"/>
      <c r="N316" s="45"/>
      <c r="O316" s="45"/>
      <c r="P316" s="45"/>
      <c r="Q316" s="45"/>
    </row>
    <row r="317" spans="1:17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38"/>
      <c r="N317" s="45"/>
      <c r="O317" s="45"/>
      <c r="P317" s="45"/>
      <c r="Q317" s="45"/>
    </row>
    <row r="318" spans="1:17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38"/>
      <c r="N318" s="45"/>
      <c r="O318" s="45"/>
      <c r="P318" s="45"/>
      <c r="Q318" s="45"/>
    </row>
    <row r="319" spans="1:17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38"/>
      <c r="N319" s="45"/>
      <c r="O319" s="45"/>
      <c r="P319" s="45"/>
      <c r="Q319" s="45"/>
    </row>
    <row r="320" spans="1:17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38"/>
      <c r="N320" s="45"/>
      <c r="O320" s="45"/>
      <c r="P320" s="45"/>
      <c r="Q320" s="45"/>
    </row>
    <row r="321" spans="1:17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38"/>
      <c r="N321" s="45"/>
      <c r="O321" s="45"/>
      <c r="P321" s="45"/>
      <c r="Q321" s="45"/>
    </row>
    <row r="322" spans="1:17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38"/>
      <c r="N322" s="45"/>
      <c r="O322" s="45"/>
      <c r="P322" s="45"/>
      <c r="Q322" s="45"/>
    </row>
    <row r="323" spans="1:17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38"/>
      <c r="N323" s="45"/>
      <c r="O323" s="45"/>
      <c r="P323" s="45"/>
      <c r="Q323" s="45"/>
    </row>
    <row r="324" spans="1:17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38"/>
      <c r="N324" s="45"/>
      <c r="O324" s="45"/>
      <c r="P324" s="45"/>
      <c r="Q324" s="45"/>
    </row>
    <row r="325" spans="1:17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338"/>
      <c r="N325" s="45"/>
      <c r="O325" s="45"/>
      <c r="P325" s="45"/>
      <c r="Q325" s="45"/>
    </row>
    <row r="326" spans="1:17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338"/>
      <c r="N326" s="45"/>
      <c r="O326" s="45"/>
      <c r="P326" s="45"/>
      <c r="Q326" s="45"/>
    </row>
    <row r="327" spans="1:17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338"/>
      <c r="N327" s="45"/>
      <c r="O327" s="45"/>
      <c r="P327" s="45"/>
      <c r="Q327" s="45"/>
    </row>
    <row r="328" spans="1:17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338"/>
      <c r="N328" s="45"/>
      <c r="O328" s="45"/>
      <c r="P328" s="45"/>
      <c r="Q328" s="45"/>
    </row>
    <row r="329" spans="1:17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338"/>
      <c r="N329" s="45"/>
      <c r="O329" s="45"/>
      <c r="P329" s="45"/>
      <c r="Q329" s="45"/>
    </row>
    <row r="330" spans="1:17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338"/>
      <c r="N330" s="45"/>
      <c r="O330" s="45"/>
      <c r="P330" s="45"/>
      <c r="Q330" s="45"/>
    </row>
    <row r="331" spans="1:17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338"/>
      <c r="N331" s="45"/>
      <c r="O331" s="45"/>
      <c r="P331" s="45"/>
      <c r="Q331" s="45"/>
    </row>
    <row r="332" spans="1:17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338"/>
      <c r="N332" s="45"/>
      <c r="O332" s="45"/>
      <c r="P332" s="45"/>
      <c r="Q332" s="45"/>
    </row>
    <row r="333" spans="1:17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338"/>
      <c r="N333" s="45"/>
      <c r="O333" s="45"/>
      <c r="P333" s="45"/>
      <c r="Q333" s="45"/>
    </row>
    <row r="334" spans="1:17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338"/>
      <c r="N334" s="45"/>
      <c r="O334" s="45"/>
      <c r="P334" s="45"/>
      <c r="Q334" s="45"/>
    </row>
    <row r="335" spans="1:17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338"/>
      <c r="N335" s="45"/>
      <c r="O335" s="45"/>
      <c r="P335" s="45"/>
      <c r="Q335" s="45"/>
    </row>
    <row r="336" spans="1:17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338"/>
      <c r="N336" s="45"/>
      <c r="O336" s="45"/>
      <c r="P336" s="45"/>
      <c r="Q336" s="45"/>
    </row>
    <row r="337" spans="1:17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338"/>
      <c r="N337" s="45"/>
      <c r="O337" s="45"/>
      <c r="P337" s="45"/>
      <c r="Q337" s="45"/>
    </row>
    <row r="338" spans="1:17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338"/>
      <c r="N338" s="45"/>
      <c r="O338" s="45"/>
      <c r="P338" s="45"/>
      <c r="Q338" s="45"/>
    </row>
    <row r="339" spans="1:17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338"/>
      <c r="N339" s="45"/>
      <c r="O339" s="45"/>
      <c r="P339" s="45"/>
      <c r="Q339" s="45"/>
    </row>
    <row r="340" spans="1:17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338"/>
      <c r="N340" s="45"/>
      <c r="O340" s="45"/>
      <c r="P340" s="45"/>
      <c r="Q340" s="45"/>
    </row>
    <row r="341" spans="1:17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338"/>
      <c r="N341" s="45"/>
      <c r="O341" s="45"/>
      <c r="P341" s="45"/>
      <c r="Q341" s="45"/>
    </row>
    <row r="342" spans="1:17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338"/>
      <c r="N342" s="45"/>
      <c r="O342" s="45"/>
      <c r="P342" s="45"/>
      <c r="Q342" s="45"/>
    </row>
    <row r="343" spans="1:17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338"/>
      <c r="N343" s="45"/>
      <c r="O343" s="45"/>
      <c r="P343" s="45"/>
      <c r="Q343" s="45"/>
    </row>
    <row r="344" spans="1:17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338"/>
      <c r="N344" s="45"/>
      <c r="O344" s="45"/>
      <c r="P344" s="45"/>
      <c r="Q344" s="45"/>
    </row>
    <row r="345" spans="1:17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338"/>
      <c r="N345" s="45"/>
      <c r="O345" s="45"/>
      <c r="P345" s="45"/>
      <c r="Q345" s="45"/>
    </row>
    <row r="346" spans="1:17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338"/>
      <c r="N346" s="45"/>
      <c r="O346" s="45"/>
      <c r="P346" s="45"/>
      <c r="Q346" s="45"/>
    </row>
    <row r="347" spans="1:17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338"/>
      <c r="N347" s="45"/>
      <c r="O347" s="45"/>
      <c r="P347" s="45"/>
      <c r="Q347" s="45"/>
    </row>
    <row r="348" spans="1:17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338"/>
      <c r="N348" s="45"/>
      <c r="O348" s="45"/>
      <c r="P348" s="45"/>
      <c r="Q348" s="45"/>
    </row>
    <row r="349" spans="1:17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338"/>
      <c r="N349" s="45"/>
      <c r="O349" s="45"/>
      <c r="P349" s="45"/>
      <c r="Q349" s="45"/>
    </row>
    <row r="350" spans="1:17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338"/>
      <c r="N350" s="45"/>
      <c r="O350" s="45"/>
      <c r="P350" s="45"/>
      <c r="Q350" s="45"/>
    </row>
    <row r="351" spans="1:17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338"/>
      <c r="N351" s="45"/>
      <c r="O351" s="45"/>
      <c r="P351" s="45"/>
      <c r="Q351" s="45"/>
    </row>
    <row r="352" spans="1:17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338"/>
      <c r="N352" s="45"/>
      <c r="O352" s="45"/>
      <c r="P352" s="45"/>
      <c r="Q352" s="45"/>
    </row>
    <row r="353" spans="1:17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338"/>
      <c r="N353" s="45"/>
      <c r="O353" s="45"/>
      <c r="P353" s="45"/>
      <c r="Q353" s="45"/>
    </row>
    <row r="354" spans="1:17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338"/>
      <c r="N354" s="45"/>
      <c r="O354" s="45"/>
      <c r="P354" s="45"/>
      <c r="Q354" s="45"/>
    </row>
  </sheetData>
  <sheetProtection/>
  <mergeCells count="49">
    <mergeCell ref="A239:A240"/>
    <mergeCell ref="A218:A219"/>
    <mergeCell ref="A221:A222"/>
    <mergeCell ref="A224:A225"/>
    <mergeCell ref="A271:A278"/>
    <mergeCell ref="A242:A243"/>
    <mergeCell ref="A245:A246"/>
    <mergeCell ref="A248:A249"/>
    <mergeCell ref="A251:A252"/>
    <mergeCell ref="A254:A260"/>
    <mergeCell ref="A262:A269"/>
    <mergeCell ref="A230:A231"/>
    <mergeCell ref="A233:A234"/>
    <mergeCell ref="A227:A228"/>
    <mergeCell ref="A172:A179"/>
    <mergeCell ref="A181:A190"/>
    <mergeCell ref="A192:A198"/>
    <mergeCell ref="A208:A216"/>
    <mergeCell ref="A236:A237"/>
    <mergeCell ref="A200:A206"/>
    <mergeCell ref="A127:A134"/>
    <mergeCell ref="A100:A103"/>
    <mergeCell ref="A136:A143"/>
    <mergeCell ref="A145:A151"/>
    <mergeCell ref="A153:A160"/>
    <mergeCell ref="A162:A170"/>
    <mergeCell ref="A74:A75"/>
    <mergeCell ref="A46:A52"/>
    <mergeCell ref="A63:A64"/>
    <mergeCell ref="A59:A61"/>
    <mergeCell ref="A107:A116"/>
    <mergeCell ref="A118:A125"/>
    <mergeCell ref="A79:A81"/>
    <mergeCell ref="E9:L10"/>
    <mergeCell ref="A16:A19"/>
    <mergeCell ref="A32:A41"/>
    <mergeCell ref="A54:A57"/>
    <mergeCell ref="A43:A44"/>
    <mergeCell ref="A66:A70"/>
    <mergeCell ref="A280:A290"/>
    <mergeCell ref="A83:A95"/>
    <mergeCell ref="M9:Q10"/>
    <mergeCell ref="F11:L11"/>
    <mergeCell ref="N11:O11"/>
    <mergeCell ref="B9:B10"/>
    <mergeCell ref="C9:C10"/>
    <mergeCell ref="D9:D10"/>
    <mergeCell ref="A9:A10"/>
    <mergeCell ref="A21:A30"/>
  </mergeCells>
  <printOptions/>
  <pageMargins left="0.7480314960629921" right="0.7480314960629921" top="0.9448818897637796" bottom="0.9448818897637796" header="0.5118110236220472" footer="0.5118110236220472"/>
  <pageSetup horizontalDpi="600" verticalDpi="600" orientation="landscape" paperSize="9" scale="80" r:id="rId1"/>
  <rowBreaks count="6" manualBreakCount="6">
    <brk id="31" max="255" man="1"/>
    <brk id="71" max="255" man="1"/>
    <brk id="106" max="255" man="1"/>
    <brk id="191" max="255" man="1"/>
    <brk id="232" max="255" man="1"/>
    <brk id="2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zoomScalePageLayoutView="0" workbookViewId="0" topLeftCell="B1">
      <selection activeCell="B7" sqref="B7:F7"/>
    </sheetView>
  </sheetViews>
  <sheetFormatPr defaultColWidth="9.140625" defaultRowHeight="12.75"/>
  <cols>
    <col min="1" max="1" width="4.421875" style="211" hidden="1" customWidth="1"/>
    <col min="2" max="2" width="4.421875" style="211" customWidth="1"/>
    <col min="3" max="3" width="32.28125" style="211" customWidth="1"/>
    <col min="4" max="4" width="24.421875" style="211" customWidth="1"/>
    <col min="5" max="5" width="10.7109375" style="211" customWidth="1"/>
    <col min="6" max="6" width="9.57421875" style="211" customWidth="1"/>
    <col min="7" max="16384" width="9.140625" style="211" customWidth="1"/>
  </cols>
  <sheetData>
    <row r="1" ht="2.25" customHeight="1"/>
    <row r="2" spans="4:6" ht="12.75">
      <c r="D2" s="212" t="s">
        <v>298</v>
      </c>
      <c r="E2" s="212"/>
      <c r="F2" s="212"/>
    </row>
    <row r="3" spans="4:6" ht="12.75">
      <c r="D3" s="212" t="s">
        <v>570</v>
      </c>
      <c r="E3" s="212"/>
      <c r="F3" s="212"/>
    </row>
    <row r="4" spans="4:6" ht="12.75">
      <c r="D4" s="212" t="s">
        <v>16</v>
      </c>
      <c r="E4" s="212"/>
      <c r="F4" s="212"/>
    </row>
    <row r="5" spans="4:6" ht="12.75">
      <c r="D5" s="212" t="s">
        <v>580</v>
      </c>
      <c r="E5" s="212"/>
      <c r="F5" s="212"/>
    </row>
    <row r="7" spans="1:6" ht="12.75">
      <c r="A7" s="213"/>
      <c r="B7" s="460" t="s">
        <v>299</v>
      </c>
      <c r="C7" s="460"/>
      <c r="D7" s="460"/>
      <c r="E7" s="460"/>
      <c r="F7" s="460"/>
    </row>
    <row r="9" spans="1:6" ht="22.5">
      <c r="A9" s="214"/>
      <c r="B9" s="215" t="s">
        <v>42</v>
      </c>
      <c r="C9" s="215" t="s">
        <v>300</v>
      </c>
      <c r="D9" s="215" t="s">
        <v>301</v>
      </c>
      <c r="E9" s="215" t="s">
        <v>302</v>
      </c>
      <c r="F9" s="215" t="s">
        <v>258</v>
      </c>
    </row>
    <row r="10" spans="1:6" s="218" customFormat="1" ht="14.25" customHeight="1">
      <c r="A10" s="216"/>
      <c r="B10" s="217">
        <v>1</v>
      </c>
      <c r="C10" s="217">
        <v>2</v>
      </c>
      <c r="D10" s="217">
        <v>3</v>
      </c>
      <c r="E10" s="217">
        <v>4</v>
      </c>
      <c r="F10" s="217">
        <v>5</v>
      </c>
    </row>
    <row r="11" spans="1:6" s="218" customFormat="1" ht="14.25" customHeight="1">
      <c r="A11" s="216"/>
      <c r="B11" s="217"/>
      <c r="C11" s="217"/>
      <c r="D11" s="217"/>
      <c r="E11" s="217"/>
      <c r="F11" s="217"/>
    </row>
    <row r="12" spans="1:6" s="222" customFormat="1" ht="12.75">
      <c r="A12" s="219"/>
      <c r="B12" s="220"/>
      <c r="C12" s="220" t="s">
        <v>21</v>
      </c>
      <c r="D12" s="220"/>
      <c r="E12" s="215"/>
      <c r="F12" s="221">
        <f>F13+F16+F24</f>
        <v>7913013</v>
      </c>
    </row>
    <row r="13" spans="1:6" s="222" customFormat="1" ht="12.75">
      <c r="A13" s="219"/>
      <c r="B13" s="220"/>
      <c r="C13" s="223" t="s">
        <v>303</v>
      </c>
      <c r="D13" s="220"/>
      <c r="E13" s="215"/>
      <c r="F13" s="224">
        <f>F14</f>
        <v>5109173</v>
      </c>
    </row>
    <row r="14" spans="1:6" s="222" customFormat="1" ht="37.5" customHeight="1">
      <c r="A14" s="219"/>
      <c r="B14" s="220"/>
      <c r="C14" s="223" t="s">
        <v>604</v>
      </c>
      <c r="D14" s="223" t="s">
        <v>304</v>
      </c>
      <c r="E14" s="225" t="s">
        <v>305</v>
      </c>
      <c r="F14" s="224">
        <v>5109173</v>
      </c>
    </row>
    <row r="15" spans="1:6" s="222" customFormat="1" ht="9.75" customHeight="1">
      <c r="A15" s="219"/>
      <c r="B15" s="220"/>
      <c r="C15" s="223"/>
      <c r="D15" s="223"/>
      <c r="E15" s="225"/>
      <c r="F15" s="224"/>
    </row>
    <row r="16" spans="1:6" s="222" customFormat="1" ht="12.75">
      <c r="A16" s="219"/>
      <c r="B16" s="220"/>
      <c r="C16" s="223" t="s">
        <v>306</v>
      </c>
      <c r="D16" s="223"/>
      <c r="E16" s="225"/>
      <c r="F16" s="224">
        <f>SUM(F17:F22)</f>
        <v>1854100</v>
      </c>
    </row>
    <row r="17" spans="1:6" s="222" customFormat="1" ht="60.75" customHeight="1">
      <c r="A17" s="219"/>
      <c r="B17" s="226"/>
      <c r="C17" s="226" t="s">
        <v>603</v>
      </c>
      <c r="D17" s="226" t="s">
        <v>304</v>
      </c>
      <c r="E17" s="227">
        <v>2010</v>
      </c>
      <c r="F17" s="228">
        <v>750000</v>
      </c>
    </row>
    <row r="18" spans="1:6" s="222" customFormat="1" ht="22.5" customHeight="1">
      <c r="A18" s="219"/>
      <c r="B18" s="220"/>
      <c r="C18" s="223" t="s">
        <v>307</v>
      </c>
      <c r="D18" s="223" t="s">
        <v>308</v>
      </c>
      <c r="E18" s="225">
        <v>2010</v>
      </c>
      <c r="F18" s="224">
        <v>100000</v>
      </c>
    </row>
    <row r="19" spans="1:6" s="222" customFormat="1" ht="52.5" customHeight="1">
      <c r="A19" s="219"/>
      <c r="B19" s="220"/>
      <c r="C19" s="223" t="s">
        <v>605</v>
      </c>
      <c r="D19" s="223" t="s">
        <v>309</v>
      </c>
      <c r="E19" s="225">
        <v>2010</v>
      </c>
      <c r="F19" s="224">
        <v>70600</v>
      </c>
    </row>
    <row r="20" spans="1:6" s="222" customFormat="1" ht="25.5" customHeight="1">
      <c r="A20" s="219"/>
      <c r="B20" s="220"/>
      <c r="C20" s="223" t="s">
        <v>553</v>
      </c>
      <c r="D20" s="223" t="s">
        <v>556</v>
      </c>
      <c r="E20" s="225">
        <v>2010</v>
      </c>
      <c r="F20" s="224">
        <v>245500</v>
      </c>
    </row>
    <row r="21" spans="1:6" s="222" customFormat="1" ht="23.25" customHeight="1">
      <c r="A21" s="219"/>
      <c r="B21" s="220"/>
      <c r="C21" s="223" t="s">
        <v>554</v>
      </c>
      <c r="D21" s="223" t="s">
        <v>555</v>
      </c>
      <c r="E21" s="225">
        <v>2010</v>
      </c>
      <c r="F21" s="224">
        <v>369000</v>
      </c>
    </row>
    <row r="22" spans="1:6" s="222" customFormat="1" ht="23.25" customHeight="1">
      <c r="A22" s="219"/>
      <c r="B22" s="220"/>
      <c r="C22" s="223" t="s">
        <v>602</v>
      </c>
      <c r="D22" s="223" t="s">
        <v>304</v>
      </c>
      <c r="E22" s="225">
        <v>2010</v>
      </c>
      <c r="F22" s="224">
        <v>319000</v>
      </c>
    </row>
    <row r="23" spans="1:6" s="222" customFormat="1" ht="9" customHeight="1">
      <c r="A23" s="219"/>
      <c r="B23" s="220"/>
      <c r="C23" s="223"/>
      <c r="D23" s="223"/>
      <c r="E23" s="225"/>
      <c r="F23" s="224"/>
    </row>
    <row r="24" spans="1:6" s="222" customFormat="1" ht="12.75">
      <c r="A24" s="219"/>
      <c r="B24" s="220"/>
      <c r="C24" s="223" t="s">
        <v>310</v>
      </c>
      <c r="D24" s="223"/>
      <c r="E24" s="225"/>
      <c r="F24" s="224">
        <f>SUM(F25:F35)</f>
        <v>949740</v>
      </c>
    </row>
    <row r="25" spans="1:6" s="222" customFormat="1" ht="18" customHeight="1">
      <c r="A25" s="219"/>
      <c r="B25" s="220"/>
      <c r="C25" s="223" t="s">
        <v>311</v>
      </c>
      <c r="D25" s="223"/>
      <c r="E25" s="225" t="s">
        <v>305</v>
      </c>
      <c r="F25" s="224">
        <v>300000</v>
      </c>
    </row>
    <row r="26" spans="1:6" s="222" customFormat="1" ht="24.75" customHeight="1">
      <c r="A26" s="219"/>
      <c r="B26" s="220"/>
      <c r="C26" s="223" t="s">
        <v>606</v>
      </c>
      <c r="D26" s="223"/>
      <c r="E26" s="225">
        <v>2010</v>
      </c>
      <c r="F26" s="224">
        <v>50000</v>
      </c>
    </row>
    <row r="27" spans="1:6" s="222" customFormat="1" ht="31.5" customHeight="1">
      <c r="A27" s="219"/>
      <c r="B27" s="220"/>
      <c r="C27" s="223" t="s">
        <v>628</v>
      </c>
      <c r="D27" s="223"/>
      <c r="E27" s="225">
        <v>2010</v>
      </c>
      <c r="F27" s="224">
        <v>360000</v>
      </c>
    </row>
    <row r="28" spans="1:6" s="222" customFormat="1" ht="21.75" customHeight="1">
      <c r="A28" s="219"/>
      <c r="B28" s="220"/>
      <c r="C28" s="223" t="s">
        <v>607</v>
      </c>
      <c r="D28" s="223"/>
      <c r="E28" s="225">
        <v>2010</v>
      </c>
      <c r="F28" s="224">
        <v>40000</v>
      </c>
    </row>
    <row r="29" spans="1:6" s="222" customFormat="1" ht="21.75" customHeight="1">
      <c r="A29" s="219"/>
      <c r="B29" s="220"/>
      <c r="C29" s="223" t="s">
        <v>312</v>
      </c>
      <c r="D29" s="223"/>
      <c r="E29" s="225">
        <v>2010</v>
      </c>
      <c r="F29" s="224">
        <v>65000</v>
      </c>
    </row>
    <row r="30" spans="1:6" s="222" customFormat="1" ht="21.75" customHeight="1">
      <c r="A30" s="219"/>
      <c r="B30" s="220"/>
      <c r="C30" s="223" t="s">
        <v>608</v>
      </c>
      <c r="D30" s="223" t="s">
        <v>313</v>
      </c>
      <c r="E30" s="225">
        <v>2010</v>
      </c>
      <c r="F30" s="224">
        <v>25000</v>
      </c>
    </row>
    <row r="31" spans="1:6" s="222" customFormat="1" ht="21.75" customHeight="1">
      <c r="A31" s="219"/>
      <c r="B31" s="220"/>
      <c r="C31" s="223" t="s">
        <v>314</v>
      </c>
      <c r="D31" s="223" t="s">
        <v>315</v>
      </c>
      <c r="E31" s="225">
        <v>2010</v>
      </c>
      <c r="F31" s="224">
        <v>14000</v>
      </c>
    </row>
    <row r="32" spans="1:6" s="222" customFormat="1" ht="43.5" customHeight="1">
      <c r="A32" s="219"/>
      <c r="B32" s="226"/>
      <c r="C32" s="226" t="s">
        <v>316</v>
      </c>
      <c r="D32" s="226"/>
      <c r="E32" s="227" t="s">
        <v>305</v>
      </c>
      <c r="F32" s="228">
        <v>75000</v>
      </c>
    </row>
    <row r="33" spans="1:6" s="222" customFormat="1" ht="24.75" customHeight="1">
      <c r="A33" s="219"/>
      <c r="B33" s="226"/>
      <c r="C33" s="373" t="s">
        <v>609</v>
      </c>
      <c r="D33" s="226"/>
      <c r="E33" s="227">
        <v>2010</v>
      </c>
      <c r="F33" s="228">
        <v>6832</v>
      </c>
    </row>
    <row r="34" spans="1:6" s="222" customFormat="1" ht="15" customHeight="1">
      <c r="A34" s="219"/>
      <c r="B34" s="226"/>
      <c r="C34" s="374" t="s">
        <v>557</v>
      </c>
      <c r="D34" s="226"/>
      <c r="E34" s="227">
        <v>2010</v>
      </c>
      <c r="F34" s="228">
        <v>6588</v>
      </c>
    </row>
    <row r="35" spans="1:6" s="222" customFormat="1" ht="30.75" customHeight="1">
      <c r="A35" s="219"/>
      <c r="B35" s="226"/>
      <c r="C35" s="375" t="s">
        <v>558</v>
      </c>
      <c r="D35" s="226"/>
      <c r="E35" s="227">
        <v>2010</v>
      </c>
      <c r="F35" s="228">
        <v>7320</v>
      </c>
    </row>
    <row r="36" spans="1:6" s="222" customFormat="1" ht="9" customHeight="1">
      <c r="A36" s="219"/>
      <c r="B36" s="220"/>
      <c r="C36" s="223"/>
      <c r="D36" s="223"/>
      <c r="E36" s="225"/>
      <c r="F36" s="224"/>
    </row>
    <row r="37" spans="1:6" s="222" customFormat="1" ht="15.75" customHeight="1">
      <c r="A37" s="219"/>
      <c r="B37" s="220"/>
      <c r="C37" s="229" t="s">
        <v>317</v>
      </c>
      <c r="D37" s="230"/>
      <c r="E37" s="231"/>
      <c r="F37" s="232">
        <f>SUM(F38)</f>
        <v>30000</v>
      </c>
    </row>
    <row r="38" spans="1:6" s="222" customFormat="1" ht="24" customHeight="1">
      <c r="A38" s="219"/>
      <c r="B38" s="220"/>
      <c r="C38" s="230" t="s">
        <v>318</v>
      </c>
      <c r="D38" s="230"/>
      <c r="E38" s="231"/>
      <c r="F38" s="233">
        <f>SUM(F39)</f>
        <v>30000</v>
      </c>
    </row>
    <row r="39" spans="1:6" s="222" customFormat="1" ht="21" customHeight="1">
      <c r="A39" s="219"/>
      <c r="B39" s="220"/>
      <c r="C39" s="230" t="s">
        <v>319</v>
      </c>
      <c r="D39" s="230"/>
      <c r="E39" s="231" t="s">
        <v>305</v>
      </c>
      <c r="F39" s="233">
        <v>30000</v>
      </c>
    </row>
    <row r="40" spans="1:6" s="222" customFormat="1" ht="11.25" customHeight="1">
      <c r="A40" s="219"/>
      <c r="B40" s="220"/>
      <c r="C40" s="230"/>
      <c r="D40" s="230"/>
      <c r="E40" s="231"/>
      <c r="F40" s="233"/>
    </row>
    <row r="41" spans="1:6" s="222" customFormat="1" ht="12" customHeight="1">
      <c r="A41" s="219"/>
      <c r="B41" s="220"/>
      <c r="C41" s="234" t="s">
        <v>320</v>
      </c>
      <c r="D41" s="234"/>
      <c r="E41" s="235"/>
      <c r="F41" s="236">
        <f>F42</f>
        <v>100000</v>
      </c>
    </row>
    <row r="42" spans="1:6" s="222" customFormat="1" ht="22.5" customHeight="1">
      <c r="A42" s="219"/>
      <c r="B42" s="220"/>
      <c r="C42" s="223" t="s">
        <v>610</v>
      </c>
      <c r="D42" s="220"/>
      <c r="E42" s="215"/>
      <c r="F42" s="224">
        <f>F43</f>
        <v>100000</v>
      </c>
    </row>
    <row r="43" spans="1:6" ht="39" customHeight="1">
      <c r="A43" s="219"/>
      <c r="B43" s="220"/>
      <c r="C43" s="223" t="s">
        <v>321</v>
      </c>
      <c r="D43" s="226"/>
      <c r="E43" s="225">
        <v>2010</v>
      </c>
      <c r="F43" s="224">
        <v>100000</v>
      </c>
    </row>
    <row r="44" spans="1:6" ht="12.75">
      <c r="A44" s="219"/>
      <c r="B44" s="219"/>
      <c r="C44" s="223"/>
      <c r="D44" s="223"/>
      <c r="E44" s="225"/>
      <c r="F44" s="224"/>
    </row>
    <row r="45" spans="1:6" ht="12.75">
      <c r="A45" s="219"/>
      <c r="B45" s="219"/>
      <c r="C45" s="220" t="s">
        <v>25</v>
      </c>
      <c r="D45" s="220"/>
      <c r="E45" s="215"/>
      <c r="F45" s="221">
        <f>F46</f>
        <v>255920</v>
      </c>
    </row>
    <row r="46" spans="1:6" ht="21.75" customHeight="1">
      <c r="A46" s="219"/>
      <c r="B46" s="219"/>
      <c r="C46" s="226" t="s">
        <v>322</v>
      </c>
      <c r="D46" s="226"/>
      <c r="E46" s="227"/>
      <c r="F46" s="228">
        <f>SUM(F47:F49)</f>
        <v>255920</v>
      </c>
    </row>
    <row r="47" spans="1:6" ht="39.75" customHeight="1">
      <c r="A47" s="219"/>
      <c r="B47" s="220"/>
      <c r="C47" s="223" t="s">
        <v>611</v>
      </c>
      <c r="D47" s="223"/>
      <c r="E47" s="225" t="s">
        <v>305</v>
      </c>
      <c r="F47" s="224">
        <v>165920</v>
      </c>
    </row>
    <row r="48" spans="1:6" ht="16.5" customHeight="1">
      <c r="A48" s="219"/>
      <c r="B48" s="220"/>
      <c r="C48" s="223" t="s">
        <v>323</v>
      </c>
      <c r="D48" s="223"/>
      <c r="E48" s="225">
        <v>2010</v>
      </c>
      <c r="F48" s="224">
        <v>63739</v>
      </c>
    </row>
    <row r="49" spans="1:6" ht="16.5" customHeight="1">
      <c r="A49" s="219"/>
      <c r="B49" s="220"/>
      <c r="C49" s="223" t="s">
        <v>324</v>
      </c>
      <c r="D49" s="223"/>
      <c r="E49" s="225">
        <v>2010</v>
      </c>
      <c r="F49" s="224">
        <v>26261</v>
      </c>
    </row>
    <row r="50" spans="1:6" ht="15" customHeight="1">
      <c r="A50" s="219"/>
      <c r="B50" s="220"/>
      <c r="C50" s="223"/>
      <c r="D50" s="223"/>
      <c r="E50" s="225"/>
      <c r="F50" s="224"/>
    </row>
    <row r="51" spans="1:6" ht="26.25" customHeight="1">
      <c r="A51" s="219"/>
      <c r="B51" s="220"/>
      <c r="C51" s="237" t="s">
        <v>612</v>
      </c>
      <c r="D51" s="223"/>
      <c r="E51" s="225"/>
      <c r="F51" s="238">
        <f>SUM(F52)</f>
        <v>674000</v>
      </c>
    </row>
    <row r="52" spans="1:6" s="222" customFormat="1" ht="14.25" customHeight="1">
      <c r="A52" s="219"/>
      <c r="B52" s="220"/>
      <c r="C52" s="223" t="s">
        <v>325</v>
      </c>
      <c r="D52" s="223"/>
      <c r="E52" s="225"/>
      <c r="F52" s="224">
        <f>SUM(F53:F56)</f>
        <v>674000</v>
      </c>
    </row>
    <row r="53" spans="1:6" s="222" customFormat="1" ht="14.25" customHeight="1">
      <c r="A53" s="219"/>
      <c r="B53" s="220"/>
      <c r="C53" s="223" t="s">
        <v>326</v>
      </c>
      <c r="D53" s="223"/>
      <c r="E53" s="225" t="s">
        <v>305</v>
      </c>
      <c r="F53" s="224">
        <v>200000</v>
      </c>
    </row>
    <row r="54" spans="1:6" s="222" customFormat="1" ht="14.25" customHeight="1">
      <c r="A54" s="219"/>
      <c r="B54" s="220"/>
      <c r="C54" s="223" t="s">
        <v>327</v>
      </c>
      <c r="D54" s="223" t="s">
        <v>315</v>
      </c>
      <c r="E54" s="225">
        <v>2010</v>
      </c>
      <c r="F54" s="224">
        <v>4000</v>
      </c>
    </row>
    <row r="55" spans="1:6" s="222" customFormat="1" ht="14.25" customHeight="1">
      <c r="A55" s="219"/>
      <c r="B55" s="220"/>
      <c r="C55" s="223" t="s">
        <v>1</v>
      </c>
      <c r="D55" s="223"/>
      <c r="E55" s="225">
        <v>2010</v>
      </c>
      <c r="F55" s="224">
        <v>70000</v>
      </c>
    </row>
    <row r="56" spans="1:6" s="222" customFormat="1" ht="24.75" customHeight="1">
      <c r="A56" s="219"/>
      <c r="B56" s="220"/>
      <c r="C56" s="223" t="s">
        <v>2</v>
      </c>
      <c r="D56" s="223"/>
      <c r="E56" s="225">
        <v>2010</v>
      </c>
      <c r="F56" s="224">
        <v>400000</v>
      </c>
    </row>
    <row r="57" spans="1:6" s="222" customFormat="1" ht="14.25" customHeight="1">
      <c r="A57" s="219"/>
      <c r="B57" s="220"/>
      <c r="C57" s="223"/>
      <c r="D57" s="223"/>
      <c r="E57" s="225"/>
      <c r="F57" s="224"/>
    </row>
    <row r="58" spans="1:6" s="222" customFormat="1" ht="22.5" customHeight="1">
      <c r="A58" s="219"/>
      <c r="B58" s="220"/>
      <c r="C58" s="220" t="s">
        <v>31</v>
      </c>
      <c r="D58" s="220"/>
      <c r="E58" s="215"/>
      <c r="F58" s="221">
        <f>F59+F67+F71+F78</f>
        <v>3878900</v>
      </c>
    </row>
    <row r="59" spans="1:6" s="222" customFormat="1" ht="12.75">
      <c r="A59" s="219"/>
      <c r="B59" s="220"/>
      <c r="C59" s="223" t="s">
        <v>328</v>
      </c>
      <c r="D59" s="223"/>
      <c r="E59" s="225"/>
      <c r="F59" s="224">
        <f>SUM(F60:F65)</f>
        <v>3728200</v>
      </c>
    </row>
    <row r="60" spans="1:6" ht="22.5">
      <c r="A60" s="219"/>
      <c r="B60" s="220"/>
      <c r="C60" s="223" t="s">
        <v>613</v>
      </c>
      <c r="D60" s="239"/>
      <c r="E60" s="225" t="s">
        <v>305</v>
      </c>
      <c r="F60" s="224">
        <v>2451200</v>
      </c>
    </row>
    <row r="61" spans="1:6" ht="22.5" customHeight="1">
      <c r="A61" s="219"/>
      <c r="B61" s="220"/>
      <c r="C61" s="223" t="s">
        <v>329</v>
      </c>
      <c r="D61" s="239"/>
      <c r="E61" s="225">
        <v>2010</v>
      </c>
      <c r="F61" s="224">
        <v>60000</v>
      </c>
    </row>
    <row r="62" spans="1:6" ht="22.5" customHeight="1">
      <c r="A62" s="219"/>
      <c r="B62" s="220"/>
      <c r="C62" s="223" t="s">
        <v>330</v>
      </c>
      <c r="D62" s="239" t="s">
        <v>315</v>
      </c>
      <c r="E62" s="225">
        <v>2010</v>
      </c>
      <c r="F62" s="224">
        <v>5000</v>
      </c>
    </row>
    <row r="63" spans="1:6" ht="22.5" customHeight="1">
      <c r="A63" s="219"/>
      <c r="B63" s="220"/>
      <c r="C63" s="223" t="s">
        <v>331</v>
      </c>
      <c r="D63" s="239"/>
      <c r="E63" s="225">
        <v>2010</v>
      </c>
      <c r="F63" s="224">
        <v>7000</v>
      </c>
    </row>
    <row r="64" spans="1:6" ht="73.5" customHeight="1">
      <c r="A64" s="219"/>
      <c r="B64" s="220"/>
      <c r="C64" s="223" t="s">
        <v>614</v>
      </c>
      <c r="D64" s="239" t="s">
        <v>5</v>
      </c>
      <c r="E64" s="225" t="s">
        <v>305</v>
      </c>
      <c r="F64" s="224">
        <v>1200000</v>
      </c>
    </row>
    <row r="65" spans="1:6" ht="21" customHeight="1">
      <c r="A65" s="219"/>
      <c r="B65" s="220"/>
      <c r="C65" s="223" t="s">
        <v>3</v>
      </c>
      <c r="D65" s="376" t="s">
        <v>4</v>
      </c>
      <c r="E65" s="225" t="s">
        <v>6</v>
      </c>
      <c r="F65" s="224">
        <v>5000</v>
      </c>
    </row>
    <row r="66" spans="1:6" ht="14.25" customHeight="1">
      <c r="A66" s="219"/>
      <c r="B66" s="220"/>
      <c r="C66" s="223"/>
      <c r="D66" s="239"/>
      <c r="E66" s="225"/>
      <c r="F66" s="224"/>
    </row>
    <row r="67" spans="1:6" ht="15.75" customHeight="1">
      <c r="A67" s="219"/>
      <c r="B67" s="220"/>
      <c r="C67" s="223" t="s">
        <v>332</v>
      </c>
      <c r="D67" s="239"/>
      <c r="E67" s="225"/>
      <c r="F67" s="224">
        <f>SUM(F68,F69)</f>
        <v>24000</v>
      </c>
    </row>
    <row r="68" spans="1:6" ht="22.5" customHeight="1">
      <c r="A68" s="219"/>
      <c r="B68" s="220"/>
      <c r="C68" s="223" t="s">
        <v>333</v>
      </c>
      <c r="D68" s="239"/>
      <c r="E68" s="225">
        <v>2010</v>
      </c>
      <c r="F68" s="224">
        <v>9000</v>
      </c>
    </row>
    <row r="69" spans="1:6" ht="31.5" customHeight="1">
      <c r="A69" s="219"/>
      <c r="B69" s="220"/>
      <c r="C69" s="223" t="s">
        <v>615</v>
      </c>
      <c r="D69" s="377" t="s">
        <v>9</v>
      </c>
      <c r="E69" s="225">
        <v>2010</v>
      </c>
      <c r="F69" s="224">
        <v>15000</v>
      </c>
    </row>
    <row r="70" spans="1:6" ht="15" customHeight="1">
      <c r="A70" s="219"/>
      <c r="B70" s="220"/>
      <c r="C70" s="223"/>
      <c r="D70" s="239"/>
      <c r="E70" s="225"/>
      <c r="F70" s="224"/>
    </row>
    <row r="71" spans="1:6" ht="15" customHeight="1">
      <c r="A71" s="219"/>
      <c r="B71" s="220"/>
      <c r="C71" s="223" t="s">
        <v>334</v>
      </c>
      <c r="D71" s="239"/>
      <c r="E71" s="225">
        <v>2010</v>
      </c>
      <c r="F71" s="224">
        <f>SUM(F72:F76)</f>
        <v>110200</v>
      </c>
    </row>
    <row r="72" spans="1:6" ht="15" customHeight="1">
      <c r="A72" s="219"/>
      <c r="B72" s="220"/>
      <c r="C72" s="223" t="s">
        <v>616</v>
      </c>
      <c r="D72" s="239" t="s">
        <v>315</v>
      </c>
      <c r="E72" s="225">
        <v>2010</v>
      </c>
      <c r="F72" s="224">
        <v>6200</v>
      </c>
    </row>
    <row r="73" spans="1:6" ht="22.5" customHeight="1">
      <c r="A73" s="219"/>
      <c r="B73" s="220"/>
      <c r="C73" s="223" t="s">
        <v>335</v>
      </c>
      <c r="D73" s="239"/>
      <c r="E73" s="225">
        <v>2010</v>
      </c>
      <c r="F73" s="224">
        <v>7000</v>
      </c>
    </row>
    <row r="74" spans="1:6" ht="22.5" customHeight="1">
      <c r="A74" s="219"/>
      <c r="B74" s="220"/>
      <c r="C74" s="223" t="s">
        <v>336</v>
      </c>
      <c r="D74" s="239"/>
      <c r="E74" s="225">
        <v>2010</v>
      </c>
      <c r="F74" s="224">
        <v>7000</v>
      </c>
    </row>
    <row r="75" spans="1:6" ht="42" customHeight="1">
      <c r="A75" s="219"/>
      <c r="B75" s="220"/>
      <c r="C75" s="223" t="s">
        <v>617</v>
      </c>
      <c r="D75" s="239"/>
      <c r="E75" s="225">
        <v>2010</v>
      </c>
      <c r="F75" s="224">
        <v>85000</v>
      </c>
    </row>
    <row r="76" spans="1:6" ht="21" customHeight="1">
      <c r="A76" s="219"/>
      <c r="B76" s="220"/>
      <c r="C76" s="223" t="s">
        <v>618</v>
      </c>
      <c r="D76" s="239"/>
      <c r="E76" s="225">
        <v>2010</v>
      </c>
      <c r="F76" s="224">
        <v>5000</v>
      </c>
    </row>
    <row r="77" spans="1:6" ht="18" customHeight="1">
      <c r="A77" s="219"/>
      <c r="B77" s="220"/>
      <c r="C77" s="223"/>
      <c r="D77" s="239"/>
      <c r="E77" s="225"/>
      <c r="F77" s="224"/>
    </row>
    <row r="78" spans="1:6" ht="15" customHeight="1">
      <c r="A78" s="219"/>
      <c r="B78" s="220"/>
      <c r="C78" s="223" t="s">
        <v>337</v>
      </c>
      <c r="D78" s="239"/>
      <c r="E78" s="225"/>
      <c r="F78" s="224">
        <f>SUM(F79:F80)</f>
        <v>16500</v>
      </c>
    </row>
    <row r="79" spans="1:6" ht="15" customHeight="1">
      <c r="A79" s="219"/>
      <c r="B79" s="220"/>
      <c r="C79" s="223" t="s">
        <v>338</v>
      </c>
      <c r="D79" s="239"/>
      <c r="E79" s="225">
        <v>2010</v>
      </c>
      <c r="F79" s="224">
        <v>10000</v>
      </c>
    </row>
    <row r="80" spans="1:6" ht="15" customHeight="1">
      <c r="A80" s="219"/>
      <c r="B80" s="220"/>
      <c r="C80" s="223" t="s">
        <v>339</v>
      </c>
      <c r="D80" s="239"/>
      <c r="E80" s="225">
        <v>2010</v>
      </c>
      <c r="F80" s="224">
        <v>6500</v>
      </c>
    </row>
    <row r="81" spans="1:6" ht="12" customHeight="1">
      <c r="A81" s="219"/>
      <c r="B81" s="220"/>
      <c r="C81" s="223"/>
      <c r="D81" s="223"/>
      <c r="E81" s="225"/>
      <c r="F81" s="224"/>
    </row>
    <row r="82" spans="1:6" ht="24" customHeight="1">
      <c r="A82" s="219"/>
      <c r="B82" s="220"/>
      <c r="C82" s="237" t="s">
        <v>32</v>
      </c>
      <c r="D82" s="237"/>
      <c r="E82" s="240"/>
      <c r="F82" s="238">
        <f>SUM(F83)</f>
        <v>5160000</v>
      </c>
    </row>
    <row r="83" spans="1:6" ht="24" customHeight="1">
      <c r="A83" s="219"/>
      <c r="B83" s="220"/>
      <c r="C83" s="223" t="s">
        <v>340</v>
      </c>
      <c r="D83" s="223"/>
      <c r="E83" s="225"/>
      <c r="F83" s="224">
        <f>SUM(F84)</f>
        <v>5160000</v>
      </c>
    </row>
    <row r="84" spans="1:6" ht="21" customHeight="1">
      <c r="A84" s="219"/>
      <c r="B84" s="220"/>
      <c r="C84" s="223" t="s">
        <v>341</v>
      </c>
      <c r="D84" s="223"/>
      <c r="E84" s="225" t="s">
        <v>305</v>
      </c>
      <c r="F84" s="224">
        <v>5160000</v>
      </c>
    </row>
    <row r="85" spans="1:6" ht="13.5" customHeight="1">
      <c r="A85" s="219"/>
      <c r="B85" s="220"/>
      <c r="C85" s="223"/>
      <c r="D85" s="223"/>
      <c r="E85" s="225"/>
      <c r="F85" s="224"/>
    </row>
    <row r="86" spans="1:6" ht="31.5" customHeight="1">
      <c r="A86" s="219"/>
      <c r="B86" s="220"/>
      <c r="C86" s="237" t="s">
        <v>619</v>
      </c>
      <c r="D86" s="223"/>
      <c r="E86" s="225"/>
      <c r="F86" s="238">
        <f>SUM(F87,F91,F94,F97,F114)</f>
        <v>5489232</v>
      </c>
    </row>
    <row r="87" spans="1:6" ht="21" customHeight="1">
      <c r="A87" s="219"/>
      <c r="B87" s="220"/>
      <c r="C87" s="226" t="s">
        <v>620</v>
      </c>
      <c r="D87" s="223"/>
      <c r="E87" s="225"/>
      <c r="F87" s="228">
        <f>SUM(F88,F89)</f>
        <v>3174000</v>
      </c>
    </row>
    <row r="88" spans="1:6" ht="21" customHeight="1">
      <c r="A88" s="219"/>
      <c r="B88" s="220"/>
      <c r="C88" s="226" t="s">
        <v>342</v>
      </c>
      <c r="D88" s="223"/>
      <c r="E88" s="225" t="s">
        <v>305</v>
      </c>
      <c r="F88" s="228">
        <v>3024000</v>
      </c>
    </row>
    <row r="89" spans="1:6" ht="39" customHeight="1">
      <c r="A89" s="219"/>
      <c r="B89" s="220"/>
      <c r="C89" s="226" t="s">
        <v>621</v>
      </c>
      <c r="D89" s="223"/>
      <c r="E89" s="225">
        <v>2010</v>
      </c>
      <c r="F89" s="228">
        <v>150000</v>
      </c>
    </row>
    <row r="90" spans="1:6" ht="15.75" customHeight="1">
      <c r="A90" s="219"/>
      <c r="B90" s="220"/>
      <c r="C90" s="237"/>
      <c r="D90" s="223"/>
      <c r="E90" s="225"/>
      <c r="F90" s="238"/>
    </row>
    <row r="91" spans="1:6" ht="27" customHeight="1">
      <c r="A91" s="219"/>
      <c r="B91" s="220"/>
      <c r="C91" s="226" t="s">
        <v>343</v>
      </c>
      <c r="D91" s="223"/>
      <c r="E91" s="225"/>
      <c r="F91" s="228">
        <f>SUM(F92)</f>
        <v>1528498</v>
      </c>
    </row>
    <row r="92" spans="1:6" ht="24" customHeight="1">
      <c r="A92" s="219"/>
      <c r="B92" s="220"/>
      <c r="C92" s="226" t="s">
        <v>561</v>
      </c>
      <c r="D92" s="226"/>
      <c r="E92" s="225" t="s">
        <v>305</v>
      </c>
      <c r="F92" s="228">
        <v>1528498</v>
      </c>
    </row>
    <row r="93" spans="1:6" ht="17.25" customHeight="1">
      <c r="A93" s="219"/>
      <c r="B93" s="220"/>
      <c r="C93" s="226"/>
      <c r="D93" s="226"/>
      <c r="E93" s="225"/>
      <c r="F93" s="228"/>
    </row>
    <row r="94" spans="1:6" ht="22.5">
      <c r="A94" s="219"/>
      <c r="B94" s="220"/>
      <c r="C94" s="226" t="s">
        <v>622</v>
      </c>
      <c r="D94" s="226"/>
      <c r="E94" s="225"/>
      <c r="F94" s="228">
        <f>SUM(F95)</f>
        <v>609134</v>
      </c>
    </row>
    <row r="95" spans="1:6" ht="25.5" customHeight="1">
      <c r="A95" s="219"/>
      <c r="B95" s="220"/>
      <c r="C95" s="226" t="s">
        <v>623</v>
      </c>
      <c r="D95" s="226"/>
      <c r="E95" s="225" t="s">
        <v>305</v>
      </c>
      <c r="F95" s="228">
        <v>609134</v>
      </c>
    </row>
    <row r="96" spans="1:6" ht="18.75" customHeight="1">
      <c r="A96" s="219"/>
      <c r="B96" s="220"/>
      <c r="C96" s="226"/>
      <c r="D96" s="226"/>
      <c r="E96" s="225"/>
      <c r="F96" s="228"/>
    </row>
    <row r="97" spans="1:6" ht="18.75" customHeight="1">
      <c r="A97" s="219"/>
      <c r="B97" s="220"/>
      <c r="C97" s="226" t="s">
        <v>345</v>
      </c>
      <c r="D97" s="226"/>
      <c r="E97" s="225"/>
      <c r="F97" s="228">
        <f>SUM(F98:F112)</f>
        <v>157600</v>
      </c>
    </row>
    <row r="98" spans="1:6" ht="18.75" customHeight="1">
      <c r="A98" s="219"/>
      <c r="B98" s="220"/>
      <c r="C98" s="226" t="s">
        <v>346</v>
      </c>
      <c r="D98" s="226" t="s">
        <v>315</v>
      </c>
      <c r="E98" s="225">
        <v>2010</v>
      </c>
      <c r="F98" s="228">
        <v>2500</v>
      </c>
    </row>
    <row r="99" spans="1:6" ht="24" customHeight="1">
      <c r="A99" s="219"/>
      <c r="B99" s="220"/>
      <c r="C99" s="226" t="s">
        <v>347</v>
      </c>
      <c r="D99" s="226" t="s">
        <v>315</v>
      </c>
      <c r="E99" s="225">
        <v>2010</v>
      </c>
      <c r="F99" s="228">
        <v>10500</v>
      </c>
    </row>
    <row r="100" spans="1:6" ht="18.75" customHeight="1">
      <c r="A100" s="219"/>
      <c r="B100" s="220"/>
      <c r="C100" s="226" t="s">
        <v>348</v>
      </c>
      <c r="D100" s="226" t="s">
        <v>315</v>
      </c>
      <c r="E100" s="225">
        <v>2010</v>
      </c>
      <c r="F100" s="228">
        <v>14800</v>
      </c>
    </row>
    <row r="101" spans="1:6" ht="18.75" customHeight="1">
      <c r="A101" s="219"/>
      <c r="B101" s="220"/>
      <c r="C101" s="226" t="s">
        <v>349</v>
      </c>
      <c r="D101" s="226" t="s">
        <v>315</v>
      </c>
      <c r="E101" s="225">
        <v>2010</v>
      </c>
      <c r="F101" s="228">
        <v>1500</v>
      </c>
    </row>
    <row r="102" spans="1:6" ht="24.75" customHeight="1">
      <c r="A102" s="219"/>
      <c r="B102" s="220"/>
      <c r="C102" s="226" t="s">
        <v>350</v>
      </c>
      <c r="D102" s="226" t="s">
        <v>315</v>
      </c>
      <c r="E102" s="225">
        <v>2010</v>
      </c>
      <c r="F102" s="228">
        <v>13000</v>
      </c>
    </row>
    <row r="103" spans="1:6" ht="36" customHeight="1">
      <c r="A103" s="219"/>
      <c r="B103" s="220"/>
      <c r="C103" s="226" t="s">
        <v>624</v>
      </c>
      <c r="D103" s="226" t="s">
        <v>315</v>
      </c>
      <c r="E103" s="225">
        <v>2010</v>
      </c>
      <c r="F103" s="228">
        <v>20000</v>
      </c>
    </row>
    <row r="104" spans="1:6" ht="35.25" customHeight="1">
      <c r="A104" s="219"/>
      <c r="B104" s="220"/>
      <c r="C104" s="226" t="s">
        <v>351</v>
      </c>
      <c r="D104" s="226" t="s">
        <v>315</v>
      </c>
      <c r="E104" s="225">
        <v>2010</v>
      </c>
      <c r="F104" s="228">
        <v>6000</v>
      </c>
    </row>
    <row r="105" spans="1:6" ht="22.5" customHeight="1">
      <c r="A105" s="219"/>
      <c r="B105" s="220"/>
      <c r="C105" s="226" t="s">
        <v>625</v>
      </c>
      <c r="D105" s="226" t="s">
        <v>315</v>
      </c>
      <c r="E105" s="225">
        <v>2010</v>
      </c>
      <c r="F105" s="228">
        <v>10000</v>
      </c>
    </row>
    <row r="106" spans="1:6" ht="23.25" customHeight="1">
      <c r="A106" s="219"/>
      <c r="B106" s="220"/>
      <c r="C106" s="226" t="s">
        <v>352</v>
      </c>
      <c r="D106" s="226" t="s">
        <v>315</v>
      </c>
      <c r="E106" s="225">
        <v>2010</v>
      </c>
      <c r="F106" s="228">
        <v>7000</v>
      </c>
    </row>
    <row r="107" spans="1:6" ht="23.25" customHeight="1">
      <c r="A107" s="219"/>
      <c r="B107" s="220"/>
      <c r="C107" s="226" t="s">
        <v>353</v>
      </c>
      <c r="D107" s="226" t="s">
        <v>315</v>
      </c>
      <c r="E107" s="225">
        <v>2010</v>
      </c>
      <c r="F107" s="228">
        <v>22000</v>
      </c>
    </row>
    <row r="108" spans="1:6" ht="21" customHeight="1">
      <c r="A108" s="219"/>
      <c r="B108" s="220"/>
      <c r="C108" s="226" t="s">
        <v>626</v>
      </c>
      <c r="D108" s="226" t="s">
        <v>315</v>
      </c>
      <c r="E108" s="225">
        <v>2010</v>
      </c>
      <c r="F108" s="228">
        <v>13300</v>
      </c>
    </row>
    <row r="109" spans="1:6" ht="18" customHeight="1">
      <c r="A109" s="219"/>
      <c r="B109" s="220"/>
      <c r="C109" s="226" t="s">
        <v>354</v>
      </c>
      <c r="D109" s="226" t="s">
        <v>315</v>
      </c>
      <c r="E109" s="225">
        <v>2010</v>
      </c>
      <c r="F109" s="228">
        <v>1500</v>
      </c>
    </row>
    <row r="110" spans="1:6" ht="22.5" customHeight="1">
      <c r="A110" s="219"/>
      <c r="B110" s="220"/>
      <c r="C110" s="226" t="s">
        <v>355</v>
      </c>
      <c r="D110" s="226" t="s">
        <v>315</v>
      </c>
      <c r="E110" s="225">
        <v>2010</v>
      </c>
      <c r="F110" s="228">
        <v>14000</v>
      </c>
    </row>
    <row r="111" spans="1:6" ht="22.5" customHeight="1">
      <c r="A111" s="219"/>
      <c r="B111" s="220"/>
      <c r="C111" s="226" t="s">
        <v>356</v>
      </c>
      <c r="D111" s="226" t="s">
        <v>315</v>
      </c>
      <c r="E111" s="225">
        <v>2010</v>
      </c>
      <c r="F111" s="228">
        <v>1500</v>
      </c>
    </row>
    <row r="112" spans="1:6" ht="22.5" customHeight="1">
      <c r="A112" s="219"/>
      <c r="B112" s="220"/>
      <c r="C112" s="226" t="s">
        <v>357</v>
      </c>
      <c r="D112" s="226" t="s">
        <v>315</v>
      </c>
      <c r="E112" s="225">
        <v>2010</v>
      </c>
      <c r="F112" s="228">
        <v>20000</v>
      </c>
    </row>
    <row r="113" spans="1:6" ht="22.5" customHeight="1">
      <c r="A113" s="219"/>
      <c r="B113" s="220"/>
      <c r="C113" s="226"/>
      <c r="D113" s="226"/>
      <c r="E113" s="225"/>
      <c r="F113" s="228"/>
    </row>
    <row r="114" spans="1:6" ht="20.25" customHeight="1">
      <c r="A114" s="219"/>
      <c r="B114" s="220"/>
      <c r="C114" s="226" t="s">
        <v>10</v>
      </c>
      <c r="D114" s="226"/>
      <c r="E114" s="225"/>
      <c r="F114" s="228">
        <f>SUM(F115)</f>
        <v>20000</v>
      </c>
    </row>
    <row r="115" spans="1:6" ht="22.5" customHeight="1">
      <c r="A115" s="219"/>
      <c r="B115" s="220"/>
      <c r="C115" s="226" t="s">
        <v>11</v>
      </c>
      <c r="D115" s="226"/>
      <c r="E115" s="225" t="s">
        <v>305</v>
      </c>
      <c r="F115" s="228">
        <v>20000</v>
      </c>
    </row>
    <row r="116" spans="1:6" ht="15" customHeight="1">
      <c r="A116" s="219"/>
      <c r="B116" s="220"/>
      <c r="C116" s="226"/>
      <c r="D116" s="226"/>
      <c r="E116" s="225"/>
      <c r="F116" s="228"/>
    </row>
    <row r="117" spans="1:6" ht="22.5" customHeight="1">
      <c r="A117" s="219"/>
      <c r="B117" s="237"/>
      <c r="C117" s="237" t="s">
        <v>35</v>
      </c>
      <c r="D117" s="237"/>
      <c r="E117" s="240"/>
      <c r="F117" s="238">
        <f>SUM(F118)</f>
        <v>1034876</v>
      </c>
    </row>
    <row r="118" spans="1:6" ht="12.75" customHeight="1">
      <c r="A118" s="219"/>
      <c r="B118" s="220"/>
      <c r="C118" s="226" t="s">
        <v>12</v>
      </c>
      <c r="D118" s="226"/>
      <c r="E118" s="225"/>
      <c r="F118" s="228">
        <f>SUM(F119:F120)</f>
        <v>1034876</v>
      </c>
    </row>
    <row r="119" spans="1:6" ht="38.25" customHeight="1">
      <c r="A119" s="219"/>
      <c r="B119" s="220"/>
      <c r="C119" s="226" t="s">
        <v>627</v>
      </c>
      <c r="D119" s="226"/>
      <c r="E119" s="225">
        <v>2010</v>
      </c>
      <c r="F119" s="228">
        <v>533334</v>
      </c>
    </row>
    <row r="120" spans="1:6" ht="48" customHeight="1">
      <c r="A120" s="219"/>
      <c r="B120" s="220"/>
      <c r="C120" s="226" t="s">
        <v>0</v>
      </c>
      <c r="D120" s="226"/>
      <c r="E120" s="225">
        <v>2010</v>
      </c>
      <c r="F120" s="228">
        <v>501542</v>
      </c>
    </row>
    <row r="121" spans="1:6" ht="23.25" customHeight="1">
      <c r="A121" s="219"/>
      <c r="B121" s="392"/>
      <c r="C121" s="220" t="s">
        <v>292</v>
      </c>
      <c r="D121" s="220"/>
      <c r="E121" s="215"/>
      <c r="F121" s="221">
        <f>F12+F37+F41+F45+F51+F58+F82+F86+F117</f>
        <v>24535941</v>
      </c>
    </row>
    <row r="122" spans="1:5" ht="23.25" customHeight="1">
      <c r="A122" s="219"/>
      <c r="D122" s="241" t="s">
        <v>36</v>
      </c>
      <c r="E122" s="241"/>
    </row>
    <row r="123" spans="1:5" ht="23.25" customHeight="1">
      <c r="A123" s="219"/>
      <c r="D123" s="241"/>
      <c r="E123" s="241"/>
    </row>
    <row r="124" ht="12.75">
      <c r="A124" s="219"/>
    </row>
    <row r="125" spans="1:4" ht="12.75">
      <c r="A125" s="219"/>
      <c r="D125" s="241" t="s">
        <v>207</v>
      </c>
    </row>
    <row r="126" ht="34.5" customHeight="1">
      <c r="A126" s="219"/>
    </row>
    <row r="127" ht="15" customHeight="1">
      <c r="A127" s="219"/>
    </row>
    <row r="128" ht="16.5" customHeight="1">
      <c r="A128" s="219"/>
    </row>
    <row r="129" ht="12" customHeight="1">
      <c r="A129" s="219"/>
    </row>
    <row r="130" ht="30" customHeight="1">
      <c r="A130" s="219"/>
    </row>
    <row r="131" ht="24" customHeight="1">
      <c r="A131" s="219"/>
    </row>
    <row r="132" ht="12.75">
      <c r="A132" s="219"/>
    </row>
    <row r="133" ht="12.75">
      <c r="A133" s="219"/>
    </row>
    <row r="134" ht="12.75">
      <c r="A134" s="219"/>
    </row>
    <row r="135" ht="12.75">
      <c r="A135" s="219"/>
    </row>
    <row r="136" ht="12.75" customHeight="1">
      <c r="A136" s="219"/>
    </row>
    <row r="137" ht="11.25" customHeight="1">
      <c r="A137" s="219"/>
    </row>
    <row r="138" ht="15" customHeight="1">
      <c r="A138" s="219"/>
    </row>
    <row r="139" ht="12.75">
      <c r="A139" s="219"/>
    </row>
    <row r="140" ht="12.75">
      <c r="A140" s="219"/>
    </row>
    <row r="141" ht="12.75">
      <c r="A141" s="219"/>
    </row>
    <row r="142" ht="12.75">
      <c r="A142" s="219"/>
    </row>
    <row r="143" ht="37.5" customHeight="1">
      <c r="A143" s="219"/>
    </row>
    <row r="144" ht="12.75">
      <c r="A144" s="219"/>
    </row>
    <row r="145" ht="12.75">
      <c r="A145" s="219"/>
    </row>
    <row r="146" ht="12.75">
      <c r="A146" s="219"/>
    </row>
    <row r="147" ht="12.75">
      <c r="A147" s="219"/>
    </row>
    <row r="148" ht="12.75">
      <c r="A148" s="219"/>
    </row>
    <row r="149" ht="12.75">
      <c r="A149" s="219"/>
    </row>
    <row r="150" ht="12.75">
      <c r="A150" s="219"/>
    </row>
    <row r="151" ht="12.75">
      <c r="A151" s="219"/>
    </row>
    <row r="152" ht="12.75">
      <c r="A152" s="219"/>
    </row>
    <row r="153" ht="12.75">
      <c r="A153" s="219"/>
    </row>
    <row r="154" ht="21.75" customHeight="1">
      <c r="A154" s="219"/>
    </row>
    <row r="155" ht="23.25" customHeight="1">
      <c r="A155" s="219"/>
    </row>
    <row r="156" ht="12.75" customHeight="1">
      <c r="A156" s="219"/>
    </row>
    <row r="157" ht="12.75">
      <c r="A157" s="219"/>
    </row>
    <row r="158" ht="24" customHeight="1">
      <c r="A158" s="219"/>
    </row>
    <row r="159" ht="12.75">
      <c r="A159" s="219"/>
    </row>
    <row r="160" spans="1:6" s="222" customFormat="1" ht="12.75">
      <c r="A160" s="219"/>
      <c r="B160" s="211"/>
      <c r="C160" s="211"/>
      <c r="D160" s="211"/>
      <c r="E160" s="211"/>
      <c r="F160" s="211"/>
    </row>
    <row r="161" ht="12.75">
      <c r="A161" s="219"/>
    </row>
    <row r="162" ht="12.75">
      <c r="A162" s="242"/>
    </row>
    <row r="163" spans="1:6" s="222" customFormat="1" ht="12.75">
      <c r="A163" s="211"/>
      <c r="B163" s="211"/>
      <c r="C163" s="211"/>
      <c r="D163" s="211"/>
      <c r="E163" s="211"/>
      <c r="F163" s="211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34" min="1" max="5" man="1"/>
    <brk id="67" min="1" max="5" man="1"/>
    <brk id="100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6" sqref="A6:I6"/>
    </sheetView>
  </sheetViews>
  <sheetFormatPr defaultColWidth="9.140625" defaultRowHeight="12.75"/>
  <cols>
    <col min="9" max="9" width="12.28125" style="0" bestFit="1" customWidth="1"/>
  </cols>
  <sheetData>
    <row r="1" spans="1:9" ht="12.75">
      <c r="A1" s="31"/>
      <c r="F1" s="32" t="s">
        <v>289</v>
      </c>
      <c r="G1" s="33"/>
      <c r="H1" s="34"/>
      <c r="I1" s="34"/>
    </row>
    <row r="2" spans="6:9" ht="12.75">
      <c r="F2" s="32" t="s">
        <v>570</v>
      </c>
      <c r="G2" s="34"/>
      <c r="H2" s="34"/>
      <c r="I2" s="34"/>
    </row>
    <row r="3" spans="1:9" ht="12.75">
      <c r="A3" s="31"/>
      <c r="F3" s="32" t="s">
        <v>16</v>
      </c>
      <c r="G3" s="34"/>
      <c r="H3" s="34"/>
      <c r="I3" s="34"/>
    </row>
    <row r="4" spans="1:9" ht="12.75">
      <c r="A4" s="31"/>
      <c r="F4" s="32" t="s">
        <v>580</v>
      </c>
      <c r="G4" s="34"/>
      <c r="H4" s="34"/>
      <c r="I4" s="34"/>
    </row>
    <row r="5" spans="1:9" ht="12.75">
      <c r="A5" s="31"/>
      <c r="G5" s="35"/>
      <c r="H5" s="35"/>
      <c r="I5" s="35"/>
    </row>
    <row r="6" spans="1:9" ht="33" customHeight="1">
      <c r="A6" s="461" t="s">
        <v>549</v>
      </c>
      <c r="B6" s="461"/>
      <c r="C6" s="461"/>
      <c r="D6" s="461"/>
      <c r="E6" s="461"/>
      <c r="F6" s="461"/>
      <c r="G6" s="461"/>
      <c r="H6" s="461"/>
      <c r="I6" s="461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104"/>
    </row>
    <row r="8" spans="1:9" ht="12.75" customHeight="1">
      <c r="A8" s="36" t="s">
        <v>17</v>
      </c>
      <c r="B8" s="462" t="s">
        <v>18</v>
      </c>
      <c r="C8" s="463"/>
      <c r="D8" s="463"/>
      <c r="E8" s="463"/>
      <c r="F8" s="464"/>
      <c r="G8" s="462" t="s">
        <v>84</v>
      </c>
      <c r="H8" s="463"/>
      <c r="I8" s="464"/>
    </row>
    <row r="9" spans="1:9" ht="12.75" customHeight="1">
      <c r="A9" s="37" t="s">
        <v>85</v>
      </c>
      <c r="B9" s="465" t="s">
        <v>86</v>
      </c>
      <c r="C9" s="466"/>
      <c r="D9" s="466"/>
      <c r="E9" s="466"/>
      <c r="F9" s="467"/>
      <c r="G9" s="468">
        <v>104319513</v>
      </c>
      <c r="H9" s="469"/>
      <c r="I9" s="470"/>
    </row>
    <row r="10" spans="1:9" ht="12.75" customHeight="1">
      <c r="A10" s="37" t="s">
        <v>87</v>
      </c>
      <c r="B10" s="465" t="s">
        <v>88</v>
      </c>
      <c r="C10" s="466"/>
      <c r="D10" s="466"/>
      <c r="E10" s="466"/>
      <c r="F10" s="467"/>
      <c r="G10" s="468">
        <v>116760876</v>
      </c>
      <c r="H10" s="469"/>
      <c r="I10" s="470"/>
    </row>
    <row r="11" spans="1:9" ht="12.75" customHeight="1">
      <c r="A11" s="37" t="s">
        <v>89</v>
      </c>
      <c r="B11" s="465" t="s">
        <v>90</v>
      </c>
      <c r="C11" s="466"/>
      <c r="D11" s="466"/>
      <c r="E11" s="466"/>
      <c r="F11" s="467"/>
      <c r="G11" s="468">
        <f>G9-G10</f>
        <v>-12441363</v>
      </c>
      <c r="H11" s="469"/>
      <c r="I11" s="470"/>
    </row>
    <row r="12" spans="1:9" ht="12.75" customHeight="1">
      <c r="A12" s="37" t="s">
        <v>91</v>
      </c>
      <c r="B12" s="465" t="s">
        <v>92</v>
      </c>
      <c r="C12" s="466"/>
      <c r="D12" s="466"/>
      <c r="E12" s="466"/>
      <c r="F12" s="467"/>
      <c r="G12" s="468">
        <f>G13-G18</f>
        <v>12441363</v>
      </c>
      <c r="H12" s="469"/>
      <c r="I12" s="470"/>
    </row>
    <row r="13" spans="1:9" ht="12.75" customHeight="1">
      <c r="A13" s="37" t="s">
        <v>38</v>
      </c>
      <c r="B13" s="465" t="s">
        <v>93</v>
      </c>
      <c r="C13" s="466"/>
      <c r="D13" s="466"/>
      <c r="E13" s="466"/>
      <c r="F13" s="467"/>
      <c r="G13" s="468">
        <f>G14+G15+G16+G17</f>
        <v>16000000</v>
      </c>
      <c r="H13" s="469"/>
      <c r="I13" s="470"/>
    </row>
    <row r="14" spans="1:9" ht="12.75" customHeight="1">
      <c r="A14" s="38" t="s">
        <v>94</v>
      </c>
      <c r="B14" s="471" t="s">
        <v>95</v>
      </c>
      <c r="C14" s="472"/>
      <c r="D14" s="472"/>
      <c r="E14" s="472"/>
      <c r="F14" s="473"/>
      <c r="G14" s="474">
        <v>0</v>
      </c>
      <c r="H14" s="475"/>
      <c r="I14" s="476"/>
    </row>
    <row r="15" spans="1:9" ht="12.75" customHeight="1">
      <c r="A15" s="38" t="s">
        <v>96</v>
      </c>
      <c r="B15" s="471" t="s">
        <v>97</v>
      </c>
      <c r="C15" s="472"/>
      <c r="D15" s="472"/>
      <c r="E15" s="472"/>
      <c r="F15" s="473"/>
      <c r="G15" s="474">
        <v>2000000</v>
      </c>
      <c r="H15" s="475"/>
      <c r="I15" s="476"/>
    </row>
    <row r="16" spans="1:9" ht="12.75" customHeight="1">
      <c r="A16" s="39" t="s">
        <v>98</v>
      </c>
      <c r="B16" s="477" t="s">
        <v>99</v>
      </c>
      <c r="C16" s="478"/>
      <c r="D16" s="478"/>
      <c r="E16" s="478"/>
      <c r="F16" s="479"/>
      <c r="G16" s="480">
        <v>0</v>
      </c>
      <c r="H16" s="481"/>
      <c r="I16" s="482"/>
    </row>
    <row r="17" spans="1:9" ht="12.75" customHeight="1">
      <c r="A17" s="39" t="s">
        <v>100</v>
      </c>
      <c r="B17" s="477" t="s">
        <v>101</v>
      </c>
      <c r="C17" s="478"/>
      <c r="D17" s="478"/>
      <c r="E17" s="478"/>
      <c r="F17" s="479"/>
      <c r="G17" s="480">
        <v>14000000</v>
      </c>
      <c r="H17" s="481"/>
      <c r="I17" s="482"/>
    </row>
    <row r="18" spans="1:9" ht="12.75" customHeight="1">
      <c r="A18" s="37" t="s">
        <v>20</v>
      </c>
      <c r="B18" s="465" t="s">
        <v>102</v>
      </c>
      <c r="C18" s="466"/>
      <c r="D18" s="466"/>
      <c r="E18" s="466"/>
      <c r="F18" s="467"/>
      <c r="G18" s="468">
        <f>SUM(G19:I20)</f>
        <v>3558637</v>
      </c>
      <c r="H18" s="469"/>
      <c r="I18" s="470"/>
    </row>
    <row r="19" spans="1:9" ht="12.75" customHeight="1">
      <c r="A19" s="39" t="s">
        <v>94</v>
      </c>
      <c r="B19" s="477" t="s">
        <v>103</v>
      </c>
      <c r="C19" s="478"/>
      <c r="D19" s="478"/>
      <c r="E19" s="478"/>
      <c r="F19" s="479"/>
      <c r="G19" s="480">
        <v>2913000</v>
      </c>
      <c r="H19" s="481"/>
      <c r="I19" s="482"/>
    </row>
    <row r="20" spans="1:9" ht="12.75" customHeight="1">
      <c r="A20" s="39" t="s">
        <v>96</v>
      </c>
      <c r="B20" s="477" t="s">
        <v>104</v>
      </c>
      <c r="C20" s="478"/>
      <c r="D20" s="478"/>
      <c r="E20" s="478"/>
      <c r="F20" s="479"/>
      <c r="G20" s="480">
        <v>645637</v>
      </c>
      <c r="H20" s="481"/>
      <c r="I20" s="482"/>
    </row>
    <row r="21" ht="12.75">
      <c r="A21" s="31"/>
    </row>
    <row r="22" spans="1:4" ht="12.75">
      <c r="A22" s="31"/>
      <c r="B22" s="41"/>
      <c r="C22" s="41"/>
      <c r="D22" s="41"/>
    </row>
    <row r="23" spans="1:9" ht="12.75">
      <c r="A23" s="31"/>
      <c r="B23" s="90" t="s">
        <v>183</v>
      </c>
      <c r="C23" s="90"/>
      <c r="D23" s="90"/>
      <c r="E23" s="90"/>
      <c r="F23" s="90"/>
      <c r="G23" s="90"/>
      <c r="H23" s="90"/>
      <c r="I23" s="91">
        <v>14000000</v>
      </c>
    </row>
    <row r="24" spans="1:9" ht="12.75">
      <c r="A24" s="31"/>
      <c r="B24" t="s">
        <v>19</v>
      </c>
      <c r="I24" s="42"/>
    </row>
    <row r="25" spans="1:9" ht="12.75">
      <c r="A25" s="31"/>
      <c r="B25" t="s">
        <v>211</v>
      </c>
      <c r="I25" s="42"/>
    </row>
    <row r="26" spans="1:9" ht="12.75">
      <c r="A26" s="31"/>
      <c r="I26" s="42"/>
    </row>
    <row r="27" spans="1:9" ht="12.75">
      <c r="A27" s="31"/>
      <c r="I27" s="42"/>
    </row>
    <row r="28" spans="1:7" ht="12.75">
      <c r="A28" s="31"/>
      <c r="G28" s="8" t="s">
        <v>36</v>
      </c>
    </row>
    <row r="29" ht="12.75">
      <c r="A29" s="31"/>
    </row>
    <row r="30" ht="12.75">
      <c r="A30" s="31"/>
    </row>
    <row r="31" spans="1:8" ht="12.75">
      <c r="A31" s="31"/>
      <c r="G31" s="483" t="s">
        <v>37</v>
      </c>
      <c r="H31" s="483"/>
    </row>
  </sheetData>
  <sheetProtection/>
  <mergeCells count="28">
    <mergeCell ref="B17:F17"/>
    <mergeCell ref="G17:I17"/>
    <mergeCell ref="B20:F20"/>
    <mergeCell ref="G20:I20"/>
    <mergeCell ref="G31:H31"/>
    <mergeCell ref="B18:F18"/>
    <mergeCell ref="G18:I18"/>
    <mergeCell ref="B19:F19"/>
    <mergeCell ref="G19:I19"/>
    <mergeCell ref="B14:F14"/>
    <mergeCell ref="G14:I14"/>
    <mergeCell ref="B15:F15"/>
    <mergeCell ref="G15:I15"/>
    <mergeCell ref="B16:F16"/>
    <mergeCell ref="G16:I16"/>
    <mergeCell ref="B11:F11"/>
    <mergeCell ref="G11:I11"/>
    <mergeCell ref="B12:F12"/>
    <mergeCell ref="G12:I12"/>
    <mergeCell ref="B13:F13"/>
    <mergeCell ref="G13:I13"/>
    <mergeCell ref="A6:I6"/>
    <mergeCell ref="B8:F8"/>
    <mergeCell ref="G8:I8"/>
    <mergeCell ref="B9:F9"/>
    <mergeCell ref="G9:I9"/>
    <mergeCell ref="B10:F10"/>
    <mergeCell ref="G10:I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6.00390625" style="146" customWidth="1"/>
    <col min="2" max="2" width="8.00390625" style="31" customWidth="1"/>
    <col min="3" max="3" width="8.7109375" style="31" customWidth="1"/>
    <col min="4" max="4" width="7.8515625" style="31" customWidth="1"/>
    <col min="5" max="5" width="29.57421875" style="0" customWidth="1"/>
    <col min="6" max="6" width="11.7109375" style="0" customWidth="1"/>
    <col min="7" max="7" width="0.13671875" style="0" hidden="1" customWidth="1"/>
    <col min="8" max="8" width="23.8515625" style="44" customWidth="1"/>
  </cols>
  <sheetData>
    <row r="2" spans="1:7" ht="12.75">
      <c r="A2" s="31"/>
      <c r="F2" s="180" t="s">
        <v>208</v>
      </c>
      <c r="G2" s="10"/>
    </row>
    <row r="3" spans="6:7" ht="12.75">
      <c r="F3" s="402" t="s">
        <v>570</v>
      </c>
      <c r="G3" s="10"/>
    </row>
    <row r="4" spans="6:7" ht="12.75">
      <c r="F4" s="180" t="s">
        <v>16</v>
      </c>
      <c r="G4" s="10"/>
    </row>
    <row r="5" spans="6:7" ht="12.75">
      <c r="F5" s="402" t="s">
        <v>580</v>
      </c>
      <c r="G5" s="10"/>
    </row>
    <row r="6" spans="1:8" ht="12.75">
      <c r="A6" s="187"/>
      <c r="B6" s="188"/>
      <c r="C6" s="188"/>
      <c r="D6" s="188"/>
      <c r="E6" s="189"/>
      <c r="F6" s="189"/>
      <c r="G6" s="189"/>
      <c r="H6" s="190"/>
    </row>
    <row r="7" spans="1:8" ht="21.75" customHeight="1">
      <c r="A7" s="484" t="s">
        <v>216</v>
      </c>
      <c r="B7" s="485"/>
      <c r="C7" s="485"/>
      <c r="D7" s="485"/>
      <c r="E7" s="485"/>
      <c r="F7" s="485"/>
      <c r="G7" s="485"/>
      <c r="H7" s="486"/>
    </row>
    <row r="9" spans="1:8" s="72" customFormat="1" ht="25.5">
      <c r="A9" s="182" t="s">
        <v>42</v>
      </c>
      <c r="B9" s="182" t="s">
        <v>43</v>
      </c>
      <c r="C9" s="182" t="s">
        <v>44</v>
      </c>
      <c r="D9" s="182" t="s">
        <v>45</v>
      </c>
      <c r="E9" s="182" t="s">
        <v>46</v>
      </c>
      <c r="F9" s="183" t="s">
        <v>258</v>
      </c>
      <c r="H9" s="186" t="s">
        <v>275</v>
      </c>
    </row>
    <row r="10" spans="1:8" ht="12.75">
      <c r="A10" s="14" t="s">
        <v>38</v>
      </c>
      <c r="B10" s="148" t="s">
        <v>108</v>
      </c>
      <c r="C10" s="14"/>
      <c r="D10" s="14"/>
      <c r="E10" s="16" t="s">
        <v>109</v>
      </c>
      <c r="F10" s="25">
        <f>F11+F14</f>
        <v>13500</v>
      </c>
      <c r="H10" s="40"/>
    </row>
    <row r="11" spans="1:8" ht="22.5">
      <c r="A11" s="14"/>
      <c r="B11" s="148"/>
      <c r="C11" s="149" t="s">
        <v>217</v>
      </c>
      <c r="D11" s="14"/>
      <c r="E11" s="94" t="s">
        <v>215</v>
      </c>
      <c r="F11" s="25">
        <f>SUM(F12)</f>
        <v>5500</v>
      </c>
      <c r="H11" s="192"/>
    </row>
    <row r="12" spans="1:8" ht="56.25">
      <c r="A12" s="14"/>
      <c r="B12" s="148"/>
      <c r="C12" s="14"/>
      <c r="D12" s="132">
        <v>2830</v>
      </c>
      <c r="E12" s="94" t="s">
        <v>218</v>
      </c>
      <c r="F12" s="95">
        <v>5500</v>
      </c>
      <c r="H12" s="192" t="s">
        <v>278</v>
      </c>
    </row>
    <row r="13" spans="1:8" ht="22.5">
      <c r="A13" s="14"/>
      <c r="B13" s="148"/>
      <c r="C13" s="14"/>
      <c r="D13" s="132"/>
      <c r="E13" s="94" t="s">
        <v>274</v>
      </c>
      <c r="F13" s="95"/>
      <c r="H13" s="192"/>
    </row>
    <row r="14" spans="1:8" ht="12.75">
      <c r="A14" s="14"/>
      <c r="B14" s="148"/>
      <c r="C14" s="150" t="s">
        <v>110</v>
      </c>
      <c r="D14" s="131"/>
      <c r="E14" s="16" t="s">
        <v>111</v>
      </c>
      <c r="F14" s="26">
        <f>SUM(F15)</f>
        <v>8000</v>
      </c>
      <c r="H14" s="192"/>
    </row>
    <row r="15" spans="1:8" ht="33.75">
      <c r="A15" s="14"/>
      <c r="B15" s="148"/>
      <c r="C15" s="150"/>
      <c r="D15" s="131">
        <v>2850</v>
      </c>
      <c r="E15" s="21" t="s">
        <v>645</v>
      </c>
      <c r="F15" s="26">
        <v>8000</v>
      </c>
      <c r="H15" s="192" t="s">
        <v>285</v>
      </c>
    </row>
    <row r="16" spans="1:8" ht="12.75">
      <c r="A16" s="14"/>
      <c r="B16" s="149"/>
      <c r="C16" s="150"/>
      <c r="D16" s="131"/>
      <c r="E16" s="21"/>
      <c r="F16" s="26"/>
      <c r="H16" s="192"/>
    </row>
    <row r="17" spans="1:8" ht="12.75">
      <c r="A17" s="14" t="s">
        <v>20</v>
      </c>
      <c r="B17" s="151" t="s">
        <v>184</v>
      </c>
      <c r="C17" s="151"/>
      <c r="D17" s="133"/>
      <c r="E17" s="92" t="s">
        <v>79</v>
      </c>
      <c r="F17" s="93">
        <f>SUM(F18,F21)</f>
        <v>9063273</v>
      </c>
      <c r="H17" s="192"/>
    </row>
    <row r="18" spans="1:8" s="184" customFormat="1" ht="12.75">
      <c r="A18" s="131"/>
      <c r="B18" s="149"/>
      <c r="C18" s="149" t="s">
        <v>276</v>
      </c>
      <c r="D18" s="132"/>
      <c r="E18" s="191" t="s">
        <v>280</v>
      </c>
      <c r="F18" s="95">
        <f>SUM(F19:F20)</f>
        <v>7209173</v>
      </c>
      <c r="H18" s="192"/>
    </row>
    <row r="19" spans="1:8" s="184" customFormat="1" ht="22.5">
      <c r="A19" s="131"/>
      <c r="B19" s="149"/>
      <c r="C19" s="149"/>
      <c r="D19" s="132">
        <v>2650</v>
      </c>
      <c r="E19" s="94" t="s">
        <v>281</v>
      </c>
      <c r="F19" s="95">
        <v>2100000</v>
      </c>
      <c r="H19" s="192" t="s">
        <v>279</v>
      </c>
    </row>
    <row r="20" spans="1:8" s="184" customFormat="1" ht="56.25">
      <c r="A20" s="131"/>
      <c r="B20" s="149"/>
      <c r="C20" s="149"/>
      <c r="D20" s="132">
        <v>6210</v>
      </c>
      <c r="E20" s="94" t="s">
        <v>282</v>
      </c>
      <c r="F20" s="95">
        <v>5109173</v>
      </c>
      <c r="H20" s="192" t="s">
        <v>283</v>
      </c>
    </row>
    <row r="21" spans="1:8" ht="12.75">
      <c r="A21" s="14"/>
      <c r="B21" s="149"/>
      <c r="C21" s="150" t="s">
        <v>185</v>
      </c>
      <c r="D21" s="131"/>
      <c r="E21" s="21" t="s">
        <v>80</v>
      </c>
      <c r="F21" s="26">
        <f>F22</f>
        <v>1854100</v>
      </c>
      <c r="H21" s="192"/>
    </row>
    <row r="22" spans="1:8" ht="67.5">
      <c r="A22" s="14"/>
      <c r="B22" s="149"/>
      <c r="C22" s="150"/>
      <c r="D22" s="131">
        <v>6300</v>
      </c>
      <c r="E22" s="21" t="s">
        <v>646</v>
      </c>
      <c r="F22" s="26">
        <v>1854100</v>
      </c>
      <c r="H22" s="192" t="s">
        <v>283</v>
      </c>
    </row>
    <row r="23" spans="1:8" ht="22.5">
      <c r="A23" s="14" t="s">
        <v>22</v>
      </c>
      <c r="B23" s="151" t="s">
        <v>186</v>
      </c>
      <c r="C23" s="151"/>
      <c r="D23" s="133"/>
      <c r="E23" s="92" t="s">
        <v>82</v>
      </c>
      <c r="F23" s="93">
        <f>F24+F26</f>
        <v>429000</v>
      </c>
      <c r="H23" s="192"/>
    </row>
    <row r="24" spans="1:8" ht="12.75">
      <c r="A24" s="14"/>
      <c r="B24" s="151"/>
      <c r="C24" s="149" t="s">
        <v>567</v>
      </c>
      <c r="D24" s="133"/>
      <c r="E24" s="94" t="s">
        <v>563</v>
      </c>
      <c r="F24" s="95">
        <f>SUM(F25)</f>
        <v>4000</v>
      </c>
      <c r="H24" s="192"/>
    </row>
    <row r="25" spans="1:8" ht="22.5">
      <c r="A25" s="14"/>
      <c r="B25" s="151"/>
      <c r="C25" s="151"/>
      <c r="D25" s="132">
        <v>3000</v>
      </c>
      <c r="E25" s="94" t="s">
        <v>568</v>
      </c>
      <c r="F25" s="95">
        <v>4000</v>
      </c>
      <c r="H25" s="192" t="s">
        <v>569</v>
      </c>
    </row>
    <row r="26" spans="1:8" ht="12.75">
      <c r="A26" s="14"/>
      <c r="B26" s="149"/>
      <c r="C26" s="150" t="s">
        <v>188</v>
      </c>
      <c r="D26" s="131"/>
      <c r="E26" s="21" t="s">
        <v>189</v>
      </c>
      <c r="F26" s="26">
        <f>F27</f>
        <v>425000</v>
      </c>
      <c r="H26" s="192"/>
    </row>
    <row r="27" spans="1:8" ht="33.75">
      <c r="A27" s="14"/>
      <c r="B27" s="149"/>
      <c r="C27" s="150"/>
      <c r="D27" s="131">
        <v>2820</v>
      </c>
      <c r="E27" s="21" t="s">
        <v>194</v>
      </c>
      <c r="F27" s="26">
        <v>425000</v>
      </c>
      <c r="H27" s="192" t="s">
        <v>278</v>
      </c>
    </row>
    <row r="28" spans="1:8" ht="12.75">
      <c r="A28" s="14" t="s">
        <v>23</v>
      </c>
      <c r="B28" s="14">
        <v>801</v>
      </c>
      <c r="C28" s="14"/>
      <c r="D28" s="14"/>
      <c r="E28" s="16" t="s">
        <v>112</v>
      </c>
      <c r="F28" s="25">
        <f>F29+F32+F34+F36</f>
        <v>717400</v>
      </c>
      <c r="H28" s="192"/>
    </row>
    <row r="29" spans="1:8" ht="13.5" customHeight="1">
      <c r="A29" s="131"/>
      <c r="B29" s="131"/>
      <c r="C29" s="131">
        <v>80104</v>
      </c>
      <c r="D29" s="131"/>
      <c r="E29" s="19" t="s">
        <v>113</v>
      </c>
      <c r="F29" s="26">
        <f>SUM(F30:F31)</f>
        <v>347120</v>
      </c>
      <c r="H29" s="192"/>
    </row>
    <row r="30" spans="1:8" ht="45">
      <c r="A30" s="131"/>
      <c r="B30" s="131"/>
      <c r="C30" s="131"/>
      <c r="D30" s="131">
        <v>2310</v>
      </c>
      <c r="E30" s="19" t="s">
        <v>195</v>
      </c>
      <c r="F30" s="26">
        <v>10000</v>
      </c>
      <c r="H30" s="192" t="s">
        <v>277</v>
      </c>
    </row>
    <row r="31" spans="1:8" ht="23.25" customHeight="1">
      <c r="A31" s="131"/>
      <c r="B31" s="131"/>
      <c r="C31" s="131"/>
      <c r="D31" s="131">
        <v>2540</v>
      </c>
      <c r="E31" s="21" t="s">
        <v>193</v>
      </c>
      <c r="F31" s="26">
        <v>337120</v>
      </c>
      <c r="H31" s="192" t="s">
        <v>285</v>
      </c>
    </row>
    <row r="32" spans="1:8" ht="12.75">
      <c r="A32" s="131"/>
      <c r="B32" s="131"/>
      <c r="C32" s="131">
        <v>80110</v>
      </c>
      <c r="D32" s="131"/>
      <c r="E32" s="21" t="s">
        <v>190</v>
      </c>
      <c r="F32" s="26">
        <f>SUM(F33)</f>
        <v>245280</v>
      </c>
      <c r="H32" s="192"/>
    </row>
    <row r="33" spans="1:8" ht="24.75" customHeight="1">
      <c r="A33" s="131"/>
      <c r="B33" s="131"/>
      <c r="C33" s="131"/>
      <c r="D33" s="131">
        <v>2540</v>
      </c>
      <c r="E33" s="21" t="s">
        <v>193</v>
      </c>
      <c r="F33" s="26">
        <v>245280</v>
      </c>
      <c r="H33" s="192" t="s">
        <v>285</v>
      </c>
    </row>
    <row r="34" spans="1:8" ht="12.75">
      <c r="A34" s="131"/>
      <c r="B34" s="131"/>
      <c r="C34" s="131">
        <v>80123</v>
      </c>
      <c r="D34" s="131"/>
      <c r="E34" s="21" t="s">
        <v>192</v>
      </c>
      <c r="F34" s="26">
        <f>SUM(F35)</f>
        <v>100000</v>
      </c>
      <c r="H34" s="192"/>
    </row>
    <row r="35" spans="1:8" ht="45" customHeight="1">
      <c r="A35" s="131"/>
      <c r="B35" s="131"/>
      <c r="C35" s="131"/>
      <c r="D35" s="131">
        <v>2710</v>
      </c>
      <c r="E35" s="21" t="s">
        <v>288</v>
      </c>
      <c r="F35" s="26">
        <v>100000</v>
      </c>
      <c r="H35" s="192" t="s">
        <v>277</v>
      </c>
    </row>
    <row r="36" spans="1:8" ht="13.5" customHeight="1">
      <c r="A36" s="131"/>
      <c r="B36" s="131"/>
      <c r="C36" s="131">
        <v>80195</v>
      </c>
      <c r="D36" s="131"/>
      <c r="E36" s="21" t="s">
        <v>76</v>
      </c>
      <c r="F36" s="26">
        <f>SUM(F38)</f>
        <v>25000</v>
      </c>
      <c r="H36" s="192"/>
    </row>
    <row r="37" spans="1:8" ht="13.5" customHeight="1">
      <c r="A37" s="131"/>
      <c r="B37" s="131"/>
      <c r="C37" s="131"/>
      <c r="D37" s="131"/>
      <c r="E37" s="21" t="s">
        <v>221</v>
      </c>
      <c r="F37" s="26"/>
      <c r="H37" s="192"/>
    </row>
    <row r="38" spans="1:8" ht="58.5" customHeight="1">
      <c r="A38" s="131"/>
      <c r="B38" s="131"/>
      <c r="C38" s="131"/>
      <c r="D38" s="131">
        <v>2830</v>
      </c>
      <c r="E38" s="21" t="s">
        <v>118</v>
      </c>
      <c r="F38" s="26">
        <v>25000</v>
      </c>
      <c r="H38" s="192" t="s">
        <v>278</v>
      </c>
    </row>
    <row r="39" spans="1:8" ht="14.25" customHeight="1">
      <c r="A39" s="14" t="s">
        <v>24</v>
      </c>
      <c r="B39" s="14">
        <v>851</v>
      </c>
      <c r="C39" s="14"/>
      <c r="D39" s="14"/>
      <c r="E39" s="15" t="s">
        <v>114</v>
      </c>
      <c r="F39" s="25">
        <f>F40+F44</f>
        <v>50000</v>
      </c>
      <c r="G39" s="45"/>
      <c r="H39" s="192"/>
    </row>
    <row r="40" spans="1:8" ht="12.75">
      <c r="A40" s="131"/>
      <c r="B40" s="131"/>
      <c r="C40" s="131">
        <v>85153</v>
      </c>
      <c r="D40" s="131"/>
      <c r="E40" s="17" t="s">
        <v>115</v>
      </c>
      <c r="F40" s="26">
        <f>SUM(F41:F43)</f>
        <v>25000</v>
      </c>
      <c r="G40" s="45"/>
      <c r="H40" s="192"/>
    </row>
    <row r="41" spans="1:8" ht="35.25" customHeight="1">
      <c r="A41" s="131"/>
      <c r="B41" s="131"/>
      <c r="C41" s="131"/>
      <c r="D41" s="131">
        <v>2810</v>
      </c>
      <c r="E41" s="19" t="s">
        <v>116</v>
      </c>
      <c r="F41" s="26">
        <v>10000</v>
      </c>
      <c r="G41" s="45"/>
      <c r="H41" s="192" t="s">
        <v>278</v>
      </c>
    </row>
    <row r="42" spans="1:8" ht="45.75" customHeight="1">
      <c r="A42" s="131"/>
      <c r="B42" s="131"/>
      <c r="C42" s="131"/>
      <c r="D42" s="131">
        <v>2820</v>
      </c>
      <c r="E42" s="19" t="s">
        <v>117</v>
      </c>
      <c r="F42" s="26">
        <v>10000</v>
      </c>
      <c r="G42" s="45"/>
      <c r="H42" s="192" t="s">
        <v>278</v>
      </c>
    </row>
    <row r="43" spans="1:8" ht="55.5" customHeight="1">
      <c r="A43" s="131"/>
      <c r="B43" s="131"/>
      <c r="C43" s="131"/>
      <c r="D43" s="131">
        <v>2830</v>
      </c>
      <c r="E43" s="19" t="s">
        <v>118</v>
      </c>
      <c r="F43" s="26">
        <v>5000</v>
      </c>
      <c r="G43" s="45"/>
      <c r="H43" s="192" t="s">
        <v>278</v>
      </c>
    </row>
    <row r="44" spans="1:8" ht="12.75" customHeight="1">
      <c r="A44" s="131"/>
      <c r="B44" s="131"/>
      <c r="C44" s="131">
        <v>85154</v>
      </c>
      <c r="D44" s="131"/>
      <c r="E44" s="21" t="s">
        <v>119</v>
      </c>
      <c r="F44" s="26">
        <f>SUM(F45:F47)</f>
        <v>25000</v>
      </c>
      <c r="G44" s="45"/>
      <c r="H44" s="192"/>
    </row>
    <row r="45" spans="1:8" ht="34.5" customHeight="1">
      <c r="A45" s="131"/>
      <c r="B45" s="131"/>
      <c r="C45" s="131"/>
      <c r="D45" s="131">
        <v>2810</v>
      </c>
      <c r="E45" s="19" t="s">
        <v>116</v>
      </c>
      <c r="F45" s="26">
        <v>10000</v>
      </c>
      <c r="G45" s="45"/>
      <c r="H45" s="192" t="s">
        <v>278</v>
      </c>
    </row>
    <row r="46" spans="1:8" ht="43.5" customHeight="1">
      <c r="A46" s="131"/>
      <c r="B46" s="131"/>
      <c r="C46" s="131"/>
      <c r="D46" s="131">
        <v>2820</v>
      </c>
      <c r="E46" s="19" t="s">
        <v>117</v>
      </c>
      <c r="F46" s="26">
        <v>10000</v>
      </c>
      <c r="G46" s="45"/>
      <c r="H46" s="192" t="s">
        <v>278</v>
      </c>
    </row>
    <row r="47" spans="1:8" ht="57.75" customHeight="1">
      <c r="A47" s="131"/>
      <c r="B47" s="131"/>
      <c r="C47" s="131"/>
      <c r="D47" s="131">
        <v>2830</v>
      </c>
      <c r="E47" s="19" t="s">
        <v>118</v>
      </c>
      <c r="F47" s="26">
        <v>5000</v>
      </c>
      <c r="G47" s="45"/>
      <c r="H47" s="192" t="s">
        <v>278</v>
      </c>
    </row>
    <row r="48" spans="1:8" ht="12.75" customHeight="1">
      <c r="A48" s="133" t="s">
        <v>26</v>
      </c>
      <c r="B48" s="133">
        <v>852</v>
      </c>
      <c r="C48" s="133"/>
      <c r="D48" s="133"/>
      <c r="E48" s="48" t="s">
        <v>60</v>
      </c>
      <c r="F48" s="49">
        <f>SUM(F49,F51,F53,F55)</f>
        <v>109200</v>
      </c>
      <c r="H48" s="192"/>
    </row>
    <row r="49" spans="1:8" ht="45">
      <c r="A49" s="131"/>
      <c r="B49" s="131"/>
      <c r="C49" s="131">
        <v>85212</v>
      </c>
      <c r="D49" s="131"/>
      <c r="E49" s="19" t="s">
        <v>647</v>
      </c>
      <c r="F49" s="27">
        <f>SUM(F50)</f>
        <v>15000</v>
      </c>
      <c r="H49" s="192"/>
    </row>
    <row r="50" spans="1:8" ht="33.75">
      <c r="A50" s="131"/>
      <c r="B50" s="131"/>
      <c r="C50" s="131"/>
      <c r="D50" s="131">
        <v>2910</v>
      </c>
      <c r="E50" s="21" t="s">
        <v>120</v>
      </c>
      <c r="F50" s="27">
        <v>15000</v>
      </c>
      <c r="H50" s="192" t="s">
        <v>283</v>
      </c>
    </row>
    <row r="51" spans="1:8" ht="67.5" customHeight="1">
      <c r="A51" s="131"/>
      <c r="B51" s="131"/>
      <c r="C51" s="131">
        <v>85213</v>
      </c>
      <c r="D51" s="131"/>
      <c r="E51" s="21" t="s">
        <v>648</v>
      </c>
      <c r="F51" s="27">
        <f>SUM(F52)</f>
        <v>1000</v>
      </c>
      <c r="H51" s="192"/>
    </row>
    <row r="52" spans="1:8" ht="33.75">
      <c r="A52" s="131"/>
      <c r="B52" s="131"/>
      <c r="C52" s="131"/>
      <c r="D52" s="131">
        <v>2910</v>
      </c>
      <c r="E52" s="21" t="s">
        <v>120</v>
      </c>
      <c r="F52" s="27">
        <v>1000</v>
      </c>
      <c r="H52" s="192" t="s">
        <v>283</v>
      </c>
    </row>
    <row r="53" spans="1:8" ht="22.5">
      <c r="A53" s="131"/>
      <c r="B53" s="131"/>
      <c r="C53" s="131">
        <v>85214</v>
      </c>
      <c r="D53" s="131"/>
      <c r="E53" s="21" t="s">
        <v>72</v>
      </c>
      <c r="F53" s="27">
        <f>SUM(F54)</f>
        <v>10000</v>
      </c>
      <c r="H53" s="192"/>
    </row>
    <row r="54" spans="1:8" ht="33.75">
      <c r="A54" s="131"/>
      <c r="B54" s="131"/>
      <c r="C54" s="131"/>
      <c r="D54" s="131">
        <v>2910</v>
      </c>
      <c r="E54" s="21" t="s">
        <v>120</v>
      </c>
      <c r="F54" s="27">
        <v>10000</v>
      </c>
      <c r="H54" s="192" t="s">
        <v>283</v>
      </c>
    </row>
    <row r="55" spans="1:8" ht="12.75">
      <c r="A55" s="131"/>
      <c r="B55" s="131"/>
      <c r="C55" s="131">
        <v>85295</v>
      </c>
      <c r="D55" s="131"/>
      <c r="E55" s="21" t="s">
        <v>76</v>
      </c>
      <c r="F55" s="27">
        <f>SUM(F56:F58)</f>
        <v>83200</v>
      </c>
      <c r="H55" s="192"/>
    </row>
    <row r="56" spans="1:8" ht="56.25" customHeight="1">
      <c r="A56" s="131"/>
      <c r="B56" s="131"/>
      <c r="C56" s="131"/>
      <c r="D56" s="131">
        <v>2830</v>
      </c>
      <c r="E56" s="21" t="s">
        <v>118</v>
      </c>
      <c r="F56" s="27">
        <v>83000</v>
      </c>
      <c r="H56" s="192" t="s">
        <v>278</v>
      </c>
    </row>
    <row r="57" spans="1:8" ht="22.5">
      <c r="A57" s="131"/>
      <c r="B57" s="131"/>
      <c r="C57" s="131"/>
      <c r="D57" s="131"/>
      <c r="E57" s="21" t="s">
        <v>222</v>
      </c>
      <c r="F57" s="27"/>
      <c r="H57" s="192"/>
    </row>
    <row r="58" spans="1:8" ht="33.75">
      <c r="A58" s="131"/>
      <c r="B58" s="131"/>
      <c r="C58" s="131"/>
      <c r="D58" s="131">
        <v>2910</v>
      </c>
      <c r="E58" s="21" t="s">
        <v>120</v>
      </c>
      <c r="F58" s="27">
        <v>200</v>
      </c>
      <c r="H58" s="192" t="s">
        <v>283</v>
      </c>
    </row>
    <row r="59" spans="1:8" ht="15.75" customHeight="1">
      <c r="A59" s="133" t="s">
        <v>27</v>
      </c>
      <c r="B59" s="133">
        <v>854</v>
      </c>
      <c r="C59" s="133"/>
      <c r="D59" s="133"/>
      <c r="E59" s="92" t="s">
        <v>224</v>
      </c>
      <c r="F59" s="49">
        <f>SUM(F60,F63)</f>
        <v>177700</v>
      </c>
      <c r="H59" s="192"/>
    </row>
    <row r="60" spans="1:8" ht="37.5" customHeight="1">
      <c r="A60" s="131"/>
      <c r="B60" s="131"/>
      <c r="C60" s="131">
        <v>85412</v>
      </c>
      <c r="D60" s="131"/>
      <c r="E60" s="21" t="s">
        <v>225</v>
      </c>
      <c r="F60" s="27">
        <f>SUM(F61)</f>
        <v>96200</v>
      </c>
      <c r="H60" s="192"/>
    </row>
    <row r="61" spans="1:8" ht="56.25">
      <c r="A61" s="131"/>
      <c r="B61" s="131"/>
      <c r="C61" s="131"/>
      <c r="D61" s="131">
        <v>2830</v>
      </c>
      <c r="E61" s="21" t="s">
        <v>118</v>
      </c>
      <c r="F61" s="27">
        <v>96200</v>
      </c>
      <c r="H61" s="192" t="s">
        <v>278</v>
      </c>
    </row>
    <row r="62" spans="1:8" ht="22.5">
      <c r="A62" s="131"/>
      <c r="B62" s="131"/>
      <c r="C62" s="131"/>
      <c r="D62" s="131"/>
      <c r="E62" s="21" t="s">
        <v>226</v>
      </c>
      <c r="F62" s="27"/>
      <c r="H62" s="192"/>
    </row>
    <row r="63" spans="1:8" ht="25.5" customHeight="1">
      <c r="A63" s="131"/>
      <c r="B63" s="131"/>
      <c r="C63" s="131">
        <v>85418</v>
      </c>
      <c r="D63" s="131"/>
      <c r="E63" s="21" t="s">
        <v>227</v>
      </c>
      <c r="F63" s="27">
        <f>SUM(F64)</f>
        <v>81500</v>
      </c>
      <c r="H63" s="192"/>
    </row>
    <row r="64" spans="1:8" ht="56.25">
      <c r="A64" s="131"/>
      <c r="B64" s="131"/>
      <c r="C64" s="131"/>
      <c r="D64" s="131">
        <v>2830</v>
      </c>
      <c r="E64" s="21" t="s">
        <v>118</v>
      </c>
      <c r="F64" s="27">
        <v>81500</v>
      </c>
      <c r="H64" s="192" t="s">
        <v>278</v>
      </c>
    </row>
    <row r="65" spans="1:8" ht="45">
      <c r="A65" s="131"/>
      <c r="B65" s="131"/>
      <c r="C65" s="131"/>
      <c r="D65" s="131"/>
      <c r="E65" s="21" t="s">
        <v>228</v>
      </c>
      <c r="F65" s="27"/>
      <c r="H65" s="192"/>
    </row>
    <row r="66" spans="1:8" ht="22.5">
      <c r="A66" s="133" t="s">
        <v>29</v>
      </c>
      <c r="B66" s="133">
        <v>921</v>
      </c>
      <c r="C66" s="131"/>
      <c r="D66" s="131"/>
      <c r="E66" s="92" t="s">
        <v>203</v>
      </c>
      <c r="F66" s="27">
        <f>SUM(F67,F70,F72)</f>
        <v>3240800</v>
      </c>
      <c r="H66" s="192"/>
    </row>
    <row r="67" spans="1:8" ht="12.75">
      <c r="A67" s="133"/>
      <c r="B67" s="133"/>
      <c r="C67" s="131">
        <v>92105</v>
      </c>
      <c r="D67" s="131"/>
      <c r="E67" s="94" t="s">
        <v>223</v>
      </c>
      <c r="F67" s="27">
        <f>SUM(F68)</f>
        <v>22000</v>
      </c>
      <c r="H67" s="192"/>
    </row>
    <row r="68" spans="1:8" ht="56.25">
      <c r="A68" s="133"/>
      <c r="B68" s="133"/>
      <c r="C68" s="131"/>
      <c r="D68" s="131">
        <v>2830</v>
      </c>
      <c r="E68" s="94" t="s">
        <v>118</v>
      </c>
      <c r="F68" s="27">
        <v>22000</v>
      </c>
      <c r="H68" s="192" t="s">
        <v>278</v>
      </c>
    </row>
    <row r="69" spans="1:8" ht="22.5">
      <c r="A69" s="133"/>
      <c r="B69" s="133"/>
      <c r="C69" s="131"/>
      <c r="D69" s="131"/>
      <c r="E69" s="94" t="s">
        <v>649</v>
      </c>
      <c r="F69" s="27"/>
      <c r="H69" s="192"/>
    </row>
    <row r="70" spans="1:8" ht="12.75">
      <c r="A70" s="131"/>
      <c r="B70" s="131"/>
      <c r="C70" s="131">
        <v>92109</v>
      </c>
      <c r="D70" s="131"/>
      <c r="E70" s="21" t="s">
        <v>204</v>
      </c>
      <c r="F70" s="27">
        <f>SUM(F71)</f>
        <v>1204800</v>
      </c>
      <c r="H70" s="192"/>
    </row>
    <row r="71" spans="1:8" ht="22.5">
      <c r="A71" s="131"/>
      <c r="B71" s="131"/>
      <c r="C71" s="131"/>
      <c r="D71" s="131">
        <v>2480</v>
      </c>
      <c r="E71" s="21" t="s">
        <v>205</v>
      </c>
      <c r="F71" s="27">
        <v>1204800</v>
      </c>
      <c r="H71" s="192" t="s">
        <v>284</v>
      </c>
    </row>
    <row r="72" spans="1:8" ht="12.75">
      <c r="A72" s="131"/>
      <c r="B72" s="131"/>
      <c r="C72" s="131">
        <v>92116</v>
      </c>
      <c r="D72" s="131"/>
      <c r="E72" s="21" t="s">
        <v>206</v>
      </c>
      <c r="F72" s="27">
        <f>SUM(F73)</f>
        <v>2014000</v>
      </c>
      <c r="H72" s="192"/>
    </row>
    <row r="73" spans="1:8" ht="22.5">
      <c r="A73" s="131"/>
      <c r="B73" s="131"/>
      <c r="C73" s="131"/>
      <c r="D73" s="131">
        <v>2480</v>
      </c>
      <c r="E73" s="21" t="s">
        <v>205</v>
      </c>
      <c r="F73" s="27">
        <v>2014000</v>
      </c>
      <c r="H73" s="192" t="s">
        <v>284</v>
      </c>
    </row>
    <row r="74" spans="1:8" ht="12.75">
      <c r="A74" s="133" t="s">
        <v>30</v>
      </c>
      <c r="B74" s="133">
        <v>926</v>
      </c>
      <c r="C74" s="131"/>
      <c r="D74" s="131"/>
      <c r="E74" s="92" t="s">
        <v>219</v>
      </c>
      <c r="F74" s="27">
        <f>SUM(F75)</f>
        <v>248800</v>
      </c>
      <c r="H74" s="192"/>
    </row>
    <row r="75" spans="1:8" ht="22.5">
      <c r="A75" s="131"/>
      <c r="B75" s="133"/>
      <c r="C75" s="131">
        <v>92605</v>
      </c>
      <c r="D75" s="131"/>
      <c r="E75" s="94" t="s">
        <v>650</v>
      </c>
      <c r="F75" s="27">
        <f>SUM(F76)</f>
        <v>248800</v>
      </c>
      <c r="H75" s="192"/>
    </row>
    <row r="76" spans="1:8" ht="56.25">
      <c r="A76" s="131"/>
      <c r="B76" s="131"/>
      <c r="C76" s="131"/>
      <c r="D76" s="131">
        <v>2830</v>
      </c>
      <c r="E76" s="21" t="s">
        <v>118</v>
      </c>
      <c r="F76" s="27">
        <v>248800</v>
      </c>
      <c r="H76" s="192" t="s">
        <v>278</v>
      </c>
    </row>
    <row r="77" spans="1:8" ht="21.75" customHeight="1">
      <c r="A77" s="131"/>
      <c r="B77" s="131"/>
      <c r="C77" s="131"/>
      <c r="D77" s="131"/>
      <c r="E77" s="21" t="s">
        <v>651</v>
      </c>
      <c r="F77" s="27"/>
      <c r="H77" s="192"/>
    </row>
    <row r="78" spans="1:8" ht="12.75">
      <c r="A78" s="14"/>
      <c r="B78" s="181" t="s">
        <v>77</v>
      </c>
      <c r="C78" s="14"/>
      <c r="D78" s="14"/>
      <c r="E78" s="16"/>
      <c r="F78" s="25">
        <f>F10+F17+F23+F28+F39+F48+F59+F66+F74</f>
        <v>14049673</v>
      </c>
      <c r="H78" s="192"/>
    </row>
    <row r="79" spans="1:6" ht="12.75">
      <c r="A79" s="141"/>
      <c r="B79" s="141"/>
      <c r="C79" s="141"/>
      <c r="D79" s="141"/>
      <c r="E79" s="29"/>
      <c r="F79" s="30"/>
    </row>
    <row r="80" spans="1:6" ht="12.75">
      <c r="A80" s="141"/>
      <c r="B80" s="141"/>
      <c r="C80" s="141"/>
      <c r="D80" s="141"/>
      <c r="E80" s="29"/>
      <c r="F80" s="30"/>
    </row>
    <row r="81" spans="1:6" ht="12.75">
      <c r="A81" s="141"/>
      <c r="B81" s="141"/>
      <c r="C81" s="141"/>
      <c r="D81" s="141"/>
      <c r="E81" s="29"/>
      <c r="F81" s="30">
        <f>SUM(F85:F91)</f>
        <v>14049673</v>
      </c>
    </row>
    <row r="82" spans="1:6" ht="12.75">
      <c r="A82" s="141"/>
      <c r="B82" s="141"/>
      <c r="C82" s="141"/>
      <c r="D82" s="141"/>
      <c r="E82" s="29"/>
      <c r="F82" s="30"/>
    </row>
    <row r="83" spans="1:6" ht="12.75">
      <c r="A83" s="178" t="s">
        <v>229</v>
      </c>
      <c r="B83" s="176" t="s">
        <v>230</v>
      </c>
      <c r="C83" s="147"/>
      <c r="D83" s="147"/>
      <c r="E83" s="105"/>
      <c r="F83" s="106">
        <f>SUM(F85:F88)</f>
        <v>1037000</v>
      </c>
    </row>
    <row r="84" spans="1:6" ht="12.75">
      <c r="A84" s="178"/>
      <c r="B84" s="176" t="s">
        <v>19</v>
      </c>
      <c r="C84" s="147"/>
      <c r="D84" s="147"/>
      <c r="E84" s="105"/>
      <c r="F84" s="106"/>
    </row>
    <row r="85" spans="1:6" ht="12.75">
      <c r="A85" s="178"/>
      <c r="B85" s="176" t="s">
        <v>231</v>
      </c>
      <c r="C85" s="147"/>
      <c r="D85" s="147"/>
      <c r="E85" s="105"/>
      <c r="F85" s="106">
        <v>425000</v>
      </c>
    </row>
    <row r="86" spans="1:8" ht="12.75">
      <c r="A86" s="178"/>
      <c r="B86" s="176" t="s">
        <v>232</v>
      </c>
      <c r="C86" s="147"/>
      <c r="D86" s="147"/>
      <c r="E86" s="105"/>
      <c r="F86" s="106">
        <v>25000</v>
      </c>
      <c r="H86" s="185"/>
    </row>
    <row r="87" spans="1:6" ht="12.75">
      <c r="A87" s="178"/>
      <c r="B87" s="176" t="s">
        <v>233</v>
      </c>
      <c r="C87" s="147"/>
      <c r="D87" s="147"/>
      <c r="E87" s="105"/>
      <c r="F87" s="106">
        <v>25000</v>
      </c>
    </row>
    <row r="88" spans="1:6" ht="12.75">
      <c r="A88" s="178"/>
      <c r="B88" s="176" t="s">
        <v>234</v>
      </c>
      <c r="C88" s="147"/>
      <c r="D88" s="147"/>
      <c r="E88" s="105"/>
      <c r="F88" s="106">
        <v>562000</v>
      </c>
    </row>
    <row r="89" spans="1:6" ht="12.75">
      <c r="A89" s="178" t="s">
        <v>235</v>
      </c>
      <c r="B89" s="176" t="s">
        <v>236</v>
      </c>
      <c r="C89" s="141"/>
      <c r="D89" s="141"/>
      <c r="E89" s="29"/>
      <c r="F89" s="106">
        <v>582400</v>
      </c>
    </row>
    <row r="90" spans="1:6" ht="12.75">
      <c r="A90" s="178" t="s">
        <v>237</v>
      </c>
      <c r="B90" s="176" t="s">
        <v>238</v>
      </c>
      <c r="C90" s="141"/>
      <c r="D90" s="141"/>
      <c r="E90" s="29"/>
      <c r="F90" s="106">
        <v>3218800</v>
      </c>
    </row>
    <row r="91" spans="1:6" ht="12.75">
      <c r="A91" s="179" t="s">
        <v>240</v>
      </c>
      <c r="B91" s="177" t="s">
        <v>234</v>
      </c>
      <c r="C91" s="9"/>
      <c r="D91" s="9"/>
      <c r="E91" s="8"/>
      <c r="F91" s="107">
        <v>9211473</v>
      </c>
    </row>
    <row r="92" ht="12.75">
      <c r="F92" s="381"/>
    </row>
    <row r="93" ht="12.75">
      <c r="E93" s="8" t="s">
        <v>239</v>
      </c>
    </row>
    <row r="96" ht="12.75">
      <c r="E96" s="9" t="s">
        <v>210</v>
      </c>
    </row>
  </sheetData>
  <sheetProtection/>
  <mergeCells count="1"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39" max="7" man="1"/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I74"/>
  <sheetViews>
    <sheetView zoomScalePageLayoutView="0" workbookViewId="0" topLeftCell="A1">
      <selection activeCell="B7" sqref="B7:I8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.7109375" style="31" customWidth="1"/>
    <col min="4" max="4" width="5.8515625" style="0" customWidth="1"/>
    <col min="5" max="5" width="6.57421875" style="31" customWidth="1"/>
    <col min="6" max="6" width="26.00390625" style="0" customWidth="1"/>
    <col min="7" max="7" width="10.140625" style="139" customWidth="1"/>
    <col min="8" max="8" width="13.00390625" style="139" customWidth="1"/>
    <col min="9" max="9" width="13.57421875" style="139" customWidth="1"/>
  </cols>
  <sheetData>
    <row r="2" spans="2:9" ht="12.75">
      <c r="B2" s="210"/>
      <c r="C2" s="209"/>
      <c r="D2" s="11"/>
      <c r="E2" s="126"/>
      <c r="F2" s="11"/>
      <c r="G2" s="134" t="s">
        <v>290</v>
      </c>
      <c r="H2" s="134"/>
      <c r="I2" s="134"/>
    </row>
    <row r="3" spans="2:9" ht="12.75">
      <c r="B3" s="11"/>
      <c r="C3" s="126"/>
      <c r="D3" s="11"/>
      <c r="E3" s="126"/>
      <c r="F3" s="11"/>
      <c r="G3" s="134" t="s">
        <v>570</v>
      </c>
      <c r="H3" s="134"/>
      <c r="I3" s="134"/>
    </row>
    <row r="4" spans="2:9" ht="12.75">
      <c r="B4" s="11"/>
      <c r="C4" s="126"/>
      <c r="D4" s="11"/>
      <c r="E4" s="126"/>
      <c r="F4" s="11"/>
      <c r="G4" s="134" t="s">
        <v>16</v>
      </c>
      <c r="H4" s="134"/>
      <c r="I4" s="134"/>
    </row>
    <row r="5" spans="2:9" ht="12.75">
      <c r="B5" s="11"/>
      <c r="C5" s="126"/>
      <c r="D5" s="11"/>
      <c r="E5" s="126"/>
      <c r="F5" s="11"/>
      <c r="G5" s="134" t="s">
        <v>652</v>
      </c>
      <c r="H5" s="134"/>
      <c r="I5" s="134"/>
    </row>
    <row r="7" spans="2:9" ht="12.75" customHeight="1">
      <c r="B7" s="487" t="s">
        <v>41</v>
      </c>
      <c r="C7" s="487"/>
      <c r="D7" s="487"/>
      <c r="E7" s="487"/>
      <c r="F7" s="487"/>
      <c r="G7" s="487"/>
      <c r="H7" s="487"/>
      <c r="I7" s="487"/>
    </row>
    <row r="8" spans="2:9" ht="12.75">
      <c r="B8" s="487"/>
      <c r="C8" s="487"/>
      <c r="D8" s="487"/>
      <c r="E8" s="487"/>
      <c r="F8" s="487"/>
      <c r="G8" s="487"/>
      <c r="H8" s="487"/>
      <c r="I8" s="487"/>
    </row>
    <row r="9" spans="2:9" s="189" customFormat="1" ht="12.75">
      <c r="B9" s="197"/>
      <c r="C9" s="197"/>
      <c r="D9" s="197"/>
      <c r="E9" s="197"/>
      <c r="F9" s="197"/>
      <c r="G9" s="197"/>
      <c r="H9" s="197"/>
      <c r="I9" s="197"/>
    </row>
    <row r="10" spans="2:9" s="129" customFormat="1" ht="58.5" customHeight="1">
      <c r="B10" s="128" t="s">
        <v>42</v>
      </c>
      <c r="C10" s="128" t="s">
        <v>43</v>
      </c>
      <c r="D10" s="128" t="s">
        <v>44</v>
      </c>
      <c r="E10" s="128" t="s">
        <v>45</v>
      </c>
      <c r="F10" s="128" t="s">
        <v>46</v>
      </c>
      <c r="G10" s="4" t="s">
        <v>47</v>
      </c>
      <c r="H10" s="4" t="s">
        <v>48</v>
      </c>
      <c r="I10" s="4" t="s">
        <v>49</v>
      </c>
    </row>
    <row r="11" spans="2:9" ht="12.75">
      <c r="B11" s="16"/>
      <c r="C11" s="14">
        <v>750</v>
      </c>
      <c r="D11" s="13"/>
      <c r="E11" s="14"/>
      <c r="F11" s="13" t="s">
        <v>50</v>
      </c>
      <c r="G11" s="22">
        <f>G12</f>
        <v>132486</v>
      </c>
      <c r="H11" s="22">
        <f>H12</f>
        <v>132486</v>
      </c>
      <c r="I11" s="135">
        <f>I12</f>
        <v>2300</v>
      </c>
    </row>
    <row r="12" spans="2:9" ht="12.75">
      <c r="B12" s="17"/>
      <c r="C12" s="131"/>
      <c r="D12" s="18">
        <v>75011</v>
      </c>
      <c r="E12" s="131"/>
      <c r="F12" s="18" t="s">
        <v>51</v>
      </c>
      <c r="G12" s="24">
        <f>SUM(G13:G18)</f>
        <v>132486</v>
      </c>
      <c r="H12" s="24">
        <f>SUM(H15:H19)</f>
        <v>132486</v>
      </c>
      <c r="I12" s="24">
        <f>I14</f>
        <v>2300</v>
      </c>
    </row>
    <row r="13" spans="2:9" ht="67.5">
      <c r="B13" s="18"/>
      <c r="C13" s="131"/>
      <c r="D13" s="18"/>
      <c r="E13" s="131">
        <v>2010</v>
      </c>
      <c r="F13" s="19" t="s">
        <v>653</v>
      </c>
      <c r="G13" s="20">
        <v>132486</v>
      </c>
      <c r="H13" s="20"/>
      <c r="I13" s="20"/>
    </row>
    <row r="14" spans="2:9" ht="45">
      <c r="B14" s="17"/>
      <c r="C14" s="131"/>
      <c r="D14" s="18"/>
      <c r="E14" s="131">
        <v>2350</v>
      </c>
      <c r="F14" s="19" t="s">
        <v>53</v>
      </c>
      <c r="G14" s="24"/>
      <c r="H14" s="24"/>
      <c r="I14" s="24">
        <v>2300</v>
      </c>
    </row>
    <row r="15" spans="2:9" ht="23.25" customHeight="1">
      <c r="B15" s="17"/>
      <c r="C15" s="131"/>
      <c r="D15" s="18"/>
      <c r="E15" s="131">
        <v>4010</v>
      </c>
      <c r="F15" s="19" t="s">
        <v>54</v>
      </c>
      <c r="G15" s="24"/>
      <c r="H15" s="24">
        <v>105700</v>
      </c>
      <c r="I15" s="24"/>
    </row>
    <row r="16" spans="2:9" ht="12.75">
      <c r="B16" s="17"/>
      <c r="C16" s="131"/>
      <c r="D16" s="18"/>
      <c r="E16" s="131">
        <v>4040</v>
      </c>
      <c r="F16" s="19" t="s">
        <v>55</v>
      </c>
      <c r="G16" s="24"/>
      <c r="H16" s="24">
        <v>6239</v>
      </c>
      <c r="I16" s="24"/>
    </row>
    <row r="17" spans="2:9" ht="12.75" customHeight="1">
      <c r="B17" s="17"/>
      <c r="C17" s="131"/>
      <c r="D17" s="18"/>
      <c r="E17" s="131">
        <v>4110</v>
      </c>
      <c r="F17" s="19" t="s">
        <v>56</v>
      </c>
      <c r="G17" s="24"/>
      <c r="H17" s="24">
        <v>17004</v>
      </c>
      <c r="I17" s="24"/>
    </row>
    <row r="18" spans="2:9" ht="12.75">
      <c r="B18" s="17"/>
      <c r="C18" s="131"/>
      <c r="D18" s="18"/>
      <c r="E18" s="131">
        <v>4120</v>
      </c>
      <c r="F18" s="18" t="s">
        <v>57</v>
      </c>
      <c r="G18" s="24"/>
      <c r="H18" s="24">
        <v>2743</v>
      </c>
      <c r="I18" s="24"/>
    </row>
    <row r="19" spans="2:9" ht="12.75">
      <c r="B19" s="17"/>
      <c r="C19" s="131"/>
      <c r="D19" s="18"/>
      <c r="E19" s="131">
        <v>4210</v>
      </c>
      <c r="F19" s="19" t="s">
        <v>59</v>
      </c>
      <c r="G19" s="24"/>
      <c r="H19" s="24">
        <v>800</v>
      </c>
      <c r="I19" s="24"/>
    </row>
    <row r="20" spans="2:9" ht="12.75">
      <c r="B20" s="96"/>
      <c r="C20" s="133">
        <v>851</v>
      </c>
      <c r="D20" s="47"/>
      <c r="E20" s="133"/>
      <c r="F20" s="48" t="s">
        <v>114</v>
      </c>
      <c r="G20" s="136">
        <f>SUM(G21)</f>
        <v>2592</v>
      </c>
      <c r="H20" s="136">
        <f>SUM(H21)</f>
        <v>2592</v>
      </c>
      <c r="I20" s="136"/>
    </row>
    <row r="21" spans="2:9" ht="12.75">
      <c r="B21" s="17"/>
      <c r="C21" s="131"/>
      <c r="D21" s="18">
        <v>85195</v>
      </c>
      <c r="E21" s="131"/>
      <c r="F21" s="19" t="s">
        <v>76</v>
      </c>
      <c r="G21" s="24">
        <f>SUM(G22)</f>
        <v>2592</v>
      </c>
      <c r="H21" s="24">
        <f>SUM(H23:H26)</f>
        <v>2592</v>
      </c>
      <c r="I21" s="24"/>
    </row>
    <row r="22" spans="2:9" ht="66.75" customHeight="1">
      <c r="B22" s="17"/>
      <c r="C22" s="131"/>
      <c r="D22" s="18"/>
      <c r="E22" s="131">
        <v>2010</v>
      </c>
      <c r="F22" s="19" t="s">
        <v>653</v>
      </c>
      <c r="G22" s="24">
        <v>2592</v>
      </c>
      <c r="H22" s="24"/>
      <c r="I22" s="24"/>
    </row>
    <row r="23" spans="2:9" ht="22.5">
      <c r="B23" s="17"/>
      <c r="C23" s="131"/>
      <c r="D23" s="18"/>
      <c r="E23" s="131">
        <v>4010</v>
      </c>
      <c r="F23" s="19" t="s">
        <v>54</v>
      </c>
      <c r="G23" s="24"/>
      <c r="H23" s="24">
        <v>1332</v>
      </c>
      <c r="I23" s="24"/>
    </row>
    <row r="24" spans="2:9" ht="12.75" customHeight="1">
      <c r="B24" s="17"/>
      <c r="C24" s="131"/>
      <c r="D24" s="18"/>
      <c r="E24" s="131">
        <v>4110</v>
      </c>
      <c r="F24" s="19" t="s">
        <v>56</v>
      </c>
      <c r="G24" s="24"/>
      <c r="H24" s="24">
        <v>203</v>
      </c>
      <c r="I24" s="24"/>
    </row>
    <row r="25" spans="2:9" ht="12.75">
      <c r="B25" s="17"/>
      <c r="C25" s="131"/>
      <c r="D25" s="18"/>
      <c r="E25" s="131">
        <v>4120</v>
      </c>
      <c r="F25" s="19" t="s">
        <v>57</v>
      </c>
      <c r="G25" s="24"/>
      <c r="H25" s="24">
        <v>33</v>
      </c>
      <c r="I25" s="24"/>
    </row>
    <row r="26" spans="2:9" ht="34.5" customHeight="1">
      <c r="B26" s="17"/>
      <c r="C26" s="131"/>
      <c r="D26" s="18"/>
      <c r="E26" s="131">
        <v>4740</v>
      </c>
      <c r="F26" s="19" t="s">
        <v>191</v>
      </c>
      <c r="G26" s="24"/>
      <c r="H26" s="24">
        <v>1024</v>
      </c>
      <c r="I26" s="24"/>
    </row>
    <row r="27" spans="2:9" ht="12.75">
      <c r="B27" s="16"/>
      <c r="C27" s="14">
        <v>852</v>
      </c>
      <c r="D27" s="13"/>
      <c r="E27" s="14"/>
      <c r="F27" s="13" t="s">
        <v>60</v>
      </c>
      <c r="G27" s="22">
        <f>SUM(G28,G39,G43,G46,G49,G52)</f>
        <v>8766600</v>
      </c>
      <c r="H27" s="22">
        <f>SUM(H28,H39,H43,H46,H49,H52)</f>
        <v>8766600</v>
      </c>
      <c r="I27" s="22">
        <f>I30+I54</f>
        <v>78200</v>
      </c>
    </row>
    <row r="28" spans="2:9" ht="45.75" customHeight="1">
      <c r="B28" s="16"/>
      <c r="C28" s="131"/>
      <c r="D28" s="18">
        <v>85212</v>
      </c>
      <c r="E28" s="14"/>
      <c r="F28" s="19" t="s">
        <v>61</v>
      </c>
      <c r="G28" s="24">
        <f>SUM(G29:G38)</f>
        <v>7699400</v>
      </c>
      <c r="H28" s="24">
        <f>SUM(H29:H38)</f>
        <v>7699400</v>
      </c>
      <c r="I28" s="22"/>
    </row>
    <row r="29" spans="2:9" ht="69.75" customHeight="1">
      <c r="B29" s="16"/>
      <c r="C29" s="132"/>
      <c r="D29" s="77"/>
      <c r="E29" s="131">
        <v>2010</v>
      </c>
      <c r="F29" s="19" t="s">
        <v>653</v>
      </c>
      <c r="G29" s="24">
        <v>7699400</v>
      </c>
      <c r="H29" s="22"/>
      <c r="I29" s="22"/>
    </row>
    <row r="30" spans="2:9" ht="47.25" customHeight="1">
      <c r="B30" s="16"/>
      <c r="C30" s="14"/>
      <c r="D30" s="13"/>
      <c r="E30" s="131">
        <v>2350</v>
      </c>
      <c r="F30" s="19" t="s">
        <v>53</v>
      </c>
      <c r="G30" s="24"/>
      <c r="H30" s="22"/>
      <c r="I30" s="137">
        <v>77000</v>
      </c>
    </row>
    <row r="31" spans="2:9" ht="12.75">
      <c r="B31" s="16"/>
      <c r="C31" s="14"/>
      <c r="D31" s="13"/>
      <c r="E31" s="131">
        <v>3110</v>
      </c>
      <c r="F31" s="18" t="s">
        <v>63</v>
      </c>
      <c r="G31" s="22"/>
      <c r="H31" s="24">
        <v>7475146</v>
      </c>
      <c r="I31" s="22"/>
    </row>
    <row r="32" spans="2:9" ht="25.5" customHeight="1">
      <c r="B32" s="16"/>
      <c r="C32" s="14"/>
      <c r="D32" s="13"/>
      <c r="E32" s="131">
        <v>4010</v>
      </c>
      <c r="F32" s="19" t="s">
        <v>54</v>
      </c>
      <c r="G32" s="22"/>
      <c r="H32" s="24">
        <v>143376</v>
      </c>
      <c r="I32" s="22"/>
    </row>
    <row r="33" spans="2:9" ht="12.75">
      <c r="B33" s="16"/>
      <c r="C33" s="14"/>
      <c r="D33" s="13"/>
      <c r="E33" s="131">
        <v>4040</v>
      </c>
      <c r="F33" s="19" t="s">
        <v>55</v>
      </c>
      <c r="G33" s="22"/>
      <c r="H33" s="24">
        <v>11832</v>
      </c>
      <c r="I33" s="22"/>
    </row>
    <row r="34" spans="2:9" ht="12.75" customHeight="1">
      <c r="B34" s="16"/>
      <c r="C34" s="14"/>
      <c r="D34" s="13"/>
      <c r="E34" s="131">
        <v>4110</v>
      </c>
      <c r="F34" s="19" t="s">
        <v>56</v>
      </c>
      <c r="G34" s="22"/>
      <c r="H34" s="24">
        <v>23576</v>
      </c>
      <c r="I34" s="22"/>
    </row>
    <row r="35" spans="2:9" ht="12.75">
      <c r="B35" s="16"/>
      <c r="C35" s="14"/>
      <c r="D35" s="13"/>
      <c r="E35" s="131">
        <v>4120</v>
      </c>
      <c r="F35" s="18" t="s">
        <v>57</v>
      </c>
      <c r="G35" s="22"/>
      <c r="H35" s="24">
        <v>3801</v>
      </c>
      <c r="I35" s="22"/>
    </row>
    <row r="36" spans="2:9" ht="12.75">
      <c r="B36" s="16"/>
      <c r="C36" s="14"/>
      <c r="D36" s="13"/>
      <c r="E36" s="131">
        <v>4300</v>
      </c>
      <c r="F36" s="18" t="s">
        <v>65</v>
      </c>
      <c r="G36" s="22"/>
      <c r="H36" s="24">
        <v>35074</v>
      </c>
      <c r="I36" s="22"/>
    </row>
    <row r="37" spans="2:9" ht="33.75">
      <c r="B37" s="16"/>
      <c r="C37" s="14"/>
      <c r="D37" s="13"/>
      <c r="E37" s="131">
        <v>4740</v>
      </c>
      <c r="F37" s="140" t="s">
        <v>191</v>
      </c>
      <c r="G37" s="22"/>
      <c r="H37" s="24">
        <v>895</v>
      </c>
      <c r="I37" s="22"/>
    </row>
    <row r="38" spans="2:9" ht="24.75" customHeight="1">
      <c r="B38" s="16"/>
      <c r="C38" s="14"/>
      <c r="D38" s="13"/>
      <c r="E38" s="131">
        <v>4750</v>
      </c>
      <c r="F38" s="19" t="s">
        <v>69</v>
      </c>
      <c r="G38" s="22"/>
      <c r="H38" s="24">
        <v>5700</v>
      </c>
      <c r="I38" s="22"/>
    </row>
    <row r="39" spans="2:9" ht="56.25">
      <c r="B39" s="17"/>
      <c r="C39" s="131"/>
      <c r="D39" s="18">
        <v>85213</v>
      </c>
      <c r="E39" s="131"/>
      <c r="F39" s="19" t="s">
        <v>70</v>
      </c>
      <c r="G39" s="24">
        <f>SUM(G40:G42)</f>
        <v>37500</v>
      </c>
      <c r="H39" s="24">
        <f>SUM(H40:H42)</f>
        <v>37500</v>
      </c>
      <c r="I39" s="24"/>
    </row>
    <row r="40" spans="2:9" ht="67.5">
      <c r="B40" s="17"/>
      <c r="C40" s="131"/>
      <c r="D40" s="18"/>
      <c r="E40" s="131">
        <v>2010</v>
      </c>
      <c r="F40" s="19" t="s">
        <v>52</v>
      </c>
      <c r="G40" s="24">
        <v>7900</v>
      </c>
      <c r="H40" s="24"/>
      <c r="I40" s="24"/>
    </row>
    <row r="41" spans="2:9" ht="45">
      <c r="B41" s="17"/>
      <c r="C41" s="131"/>
      <c r="D41" s="18"/>
      <c r="E41" s="131">
        <v>2030</v>
      </c>
      <c r="F41" s="19" t="s">
        <v>654</v>
      </c>
      <c r="G41" s="24">
        <v>29600</v>
      </c>
      <c r="H41" s="24"/>
      <c r="I41" s="24"/>
    </row>
    <row r="42" spans="2:9" ht="12.75" customHeight="1">
      <c r="B42" s="17"/>
      <c r="C42" s="131"/>
      <c r="D42" s="18"/>
      <c r="E42" s="131">
        <v>4130</v>
      </c>
      <c r="F42" s="19" t="s">
        <v>71</v>
      </c>
      <c r="G42" s="24"/>
      <c r="H42" s="24">
        <v>37500</v>
      </c>
      <c r="I42" s="24"/>
    </row>
    <row r="43" spans="2:9" ht="33.75">
      <c r="B43" s="17"/>
      <c r="C43" s="131"/>
      <c r="D43" s="18">
        <v>85214</v>
      </c>
      <c r="E43" s="131"/>
      <c r="F43" s="19" t="s">
        <v>72</v>
      </c>
      <c r="G43" s="24">
        <f>SUM(G44:G45)</f>
        <v>217700</v>
      </c>
      <c r="H43" s="24">
        <f>SUM(H44:H45)</f>
        <v>217700</v>
      </c>
      <c r="I43" s="24"/>
    </row>
    <row r="44" spans="2:9" ht="45.75" customHeight="1">
      <c r="B44" s="17"/>
      <c r="C44" s="131"/>
      <c r="D44" s="18"/>
      <c r="E44" s="131">
        <v>2030</v>
      </c>
      <c r="F44" s="19" t="s">
        <v>654</v>
      </c>
      <c r="G44" s="24">
        <v>217700</v>
      </c>
      <c r="H44" s="24"/>
      <c r="I44" s="24"/>
    </row>
    <row r="45" spans="2:9" ht="12.75">
      <c r="B45" s="17"/>
      <c r="C45" s="131"/>
      <c r="D45" s="18"/>
      <c r="E45" s="131">
        <v>3110</v>
      </c>
      <c r="F45" s="19" t="s">
        <v>63</v>
      </c>
      <c r="G45" s="24"/>
      <c r="H45" s="24">
        <v>217700</v>
      </c>
      <c r="I45" s="24"/>
    </row>
    <row r="46" spans="2:9" ht="12.75">
      <c r="B46" s="17"/>
      <c r="C46" s="131"/>
      <c r="D46" s="18">
        <v>85216</v>
      </c>
      <c r="E46" s="131"/>
      <c r="F46" s="19" t="s">
        <v>267</v>
      </c>
      <c r="G46" s="24">
        <f>SUM(G47)</f>
        <v>350100</v>
      </c>
      <c r="H46" s="24">
        <f>SUM(H48)</f>
        <v>350100</v>
      </c>
      <c r="I46" s="24"/>
    </row>
    <row r="47" spans="2:9" ht="45">
      <c r="B47" s="17"/>
      <c r="C47" s="131"/>
      <c r="D47" s="18"/>
      <c r="E47" s="131">
        <v>2030</v>
      </c>
      <c r="F47" s="19" t="s">
        <v>655</v>
      </c>
      <c r="G47" s="24">
        <v>350100</v>
      </c>
      <c r="H47" s="24"/>
      <c r="I47" s="24"/>
    </row>
    <row r="48" spans="2:9" ht="12.75">
      <c r="B48" s="17"/>
      <c r="C48" s="131"/>
      <c r="D48" s="18"/>
      <c r="E48" s="131">
        <v>3110</v>
      </c>
      <c r="F48" s="19" t="s">
        <v>63</v>
      </c>
      <c r="G48" s="24"/>
      <c r="H48" s="24">
        <v>350100</v>
      </c>
      <c r="I48" s="24"/>
    </row>
    <row r="49" spans="2:9" ht="12.75">
      <c r="B49" s="17"/>
      <c r="C49" s="131"/>
      <c r="D49" s="18">
        <v>85219</v>
      </c>
      <c r="E49" s="131"/>
      <c r="F49" s="19" t="s">
        <v>73</v>
      </c>
      <c r="G49" s="24">
        <f>SUM(G50:G51)</f>
        <v>396100</v>
      </c>
      <c r="H49" s="24">
        <f>SUM(H50:H51)</f>
        <v>396100</v>
      </c>
      <c r="I49" s="24"/>
    </row>
    <row r="50" spans="2:9" ht="45.75" customHeight="1">
      <c r="B50" s="17"/>
      <c r="C50" s="131"/>
      <c r="D50" s="18"/>
      <c r="E50" s="131">
        <v>2030</v>
      </c>
      <c r="F50" s="19" t="s">
        <v>655</v>
      </c>
      <c r="G50" s="24">
        <v>396100</v>
      </c>
      <c r="H50" s="24"/>
      <c r="I50" s="24"/>
    </row>
    <row r="51" spans="2:9" ht="14.25" customHeight="1">
      <c r="B51" s="17"/>
      <c r="C51" s="131"/>
      <c r="D51" s="18"/>
      <c r="E51" s="131">
        <v>4010</v>
      </c>
      <c r="F51" s="19" t="s">
        <v>54</v>
      </c>
      <c r="G51" s="24"/>
      <c r="H51" s="24">
        <v>396100</v>
      </c>
      <c r="I51" s="24"/>
    </row>
    <row r="52" spans="2:9" ht="22.5">
      <c r="B52" s="17"/>
      <c r="C52" s="131"/>
      <c r="D52" s="18">
        <v>85228</v>
      </c>
      <c r="E52" s="131"/>
      <c r="F52" s="19" t="s">
        <v>74</v>
      </c>
      <c r="G52" s="24">
        <f>SUM(G53:G66)</f>
        <v>65800</v>
      </c>
      <c r="H52" s="24">
        <f>SUM(H53:H66)</f>
        <v>65800</v>
      </c>
      <c r="I52" s="24">
        <f>SUM(I54)</f>
        <v>1200</v>
      </c>
    </row>
    <row r="53" spans="2:9" ht="67.5">
      <c r="B53" s="17"/>
      <c r="C53" s="131"/>
      <c r="D53" s="18"/>
      <c r="E53" s="131">
        <v>2010</v>
      </c>
      <c r="F53" s="19" t="s">
        <v>653</v>
      </c>
      <c r="G53" s="24">
        <v>65800</v>
      </c>
      <c r="H53" s="24"/>
      <c r="I53" s="24"/>
    </row>
    <row r="54" spans="2:9" ht="21.75" customHeight="1">
      <c r="B54" s="17"/>
      <c r="C54" s="131"/>
      <c r="D54" s="18"/>
      <c r="E54" s="131">
        <v>2350</v>
      </c>
      <c r="F54" s="19" t="s">
        <v>53</v>
      </c>
      <c r="G54" s="24"/>
      <c r="H54" s="24"/>
      <c r="I54" s="24">
        <v>1200</v>
      </c>
    </row>
    <row r="55" spans="2:9" ht="22.5">
      <c r="B55" s="17"/>
      <c r="C55" s="131"/>
      <c r="D55" s="18"/>
      <c r="E55" s="131">
        <v>3020</v>
      </c>
      <c r="F55" s="19" t="s">
        <v>62</v>
      </c>
      <c r="G55" s="24"/>
      <c r="H55" s="24">
        <v>200</v>
      </c>
      <c r="I55" s="24"/>
    </row>
    <row r="56" spans="2:9" ht="22.5">
      <c r="B56" s="17"/>
      <c r="C56" s="131"/>
      <c r="D56" s="18"/>
      <c r="E56" s="131">
        <v>4010</v>
      </c>
      <c r="F56" s="19" t="s">
        <v>54</v>
      </c>
      <c r="G56" s="24"/>
      <c r="H56" s="24">
        <v>29813</v>
      </c>
      <c r="I56" s="24"/>
    </row>
    <row r="57" spans="2:9" ht="12.75">
      <c r="B57" s="17"/>
      <c r="C57" s="131"/>
      <c r="D57" s="18"/>
      <c r="E57" s="131">
        <v>4040</v>
      </c>
      <c r="F57" s="19" t="s">
        <v>55</v>
      </c>
      <c r="G57" s="24"/>
      <c r="H57" s="24">
        <v>2068</v>
      </c>
      <c r="I57" s="24"/>
    </row>
    <row r="58" spans="2:9" ht="12.75" customHeight="1">
      <c r="B58" s="17"/>
      <c r="C58" s="131"/>
      <c r="D58" s="18"/>
      <c r="E58" s="131">
        <v>4110</v>
      </c>
      <c r="F58" s="19" t="s">
        <v>56</v>
      </c>
      <c r="G58" s="24"/>
      <c r="H58" s="24">
        <v>8239</v>
      </c>
      <c r="I58" s="24"/>
    </row>
    <row r="59" spans="2:9" ht="12.75">
      <c r="B59" s="17"/>
      <c r="C59" s="131"/>
      <c r="D59" s="18"/>
      <c r="E59" s="131">
        <v>4120</v>
      </c>
      <c r="F59" s="19" t="s">
        <v>57</v>
      </c>
      <c r="G59" s="24"/>
      <c r="H59" s="24">
        <v>1320</v>
      </c>
      <c r="I59" s="24"/>
    </row>
    <row r="60" spans="2:9" ht="12.75">
      <c r="B60" s="17"/>
      <c r="C60" s="131"/>
      <c r="D60" s="18"/>
      <c r="E60" s="131">
        <v>4170</v>
      </c>
      <c r="F60" s="19" t="s">
        <v>58</v>
      </c>
      <c r="G60" s="24"/>
      <c r="H60" s="24">
        <v>22000</v>
      </c>
      <c r="I60" s="24"/>
    </row>
    <row r="61" spans="2:9" ht="12.75">
      <c r="B61" s="17"/>
      <c r="C61" s="131"/>
      <c r="D61" s="18"/>
      <c r="E61" s="131">
        <v>4210</v>
      </c>
      <c r="F61" s="19" t="s">
        <v>59</v>
      </c>
      <c r="G61" s="24"/>
      <c r="H61" s="24">
        <v>110</v>
      </c>
      <c r="I61" s="24"/>
    </row>
    <row r="62" spans="2:9" ht="12" customHeight="1">
      <c r="B62" s="17"/>
      <c r="C62" s="131"/>
      <c r="D62" s="18"/>
      <c r="E62" s="131">
        <v>4280</v>
      </c>
      <c r="F62" s="19" t="s">
        <v>64</v>
      </c>
      <c r="G62" s="24"/>
      <c r="H62" s="24">
        <v>50</v>
      </c>
      <c r="I62" s="24"/>
    </row>
    <row r="63" spans="2:9" ht="35.25" customHeight="1">
      <c r="B63" s="17"/>
      <c r="C63" s="131"/>
      <c r="D63" s="18"/>
      <c r="E63" s="131">
        <v>4370</v>
      </c>
      <c r="F63" s="19" t="s">
        <v>66</v>
      </c>
      <c r="G63" s="20"/>
      <c r="H63" s="24">
        <v>100</v>
      </c>
      <c r="I63" s="24"/>
    </row>
    <row r="64" spans="2:9" ht="12.75">
      <c r="B64" s="17"/>
      <c r="C64" s="131"/>
      <c r="D64" s="18"/>
      <c r="E64" s="131">
        <v>4410</v>
      </c>
      <c r="F64" s="19" t="s">
        <v>67</v>
      </c>
      <c r="G64" s="20"/>
      <c r="H64" s="20">
        <v>500</v>
      </c>
      <c r="I64" s="24"/>
    </row>
    <row r="65" spans="2:9" ht="24.75" customHeight="1">
      <c r="B65" s="17"/>
      <c r="C65" s="131"/>
      <c r="D65" s="18"/>
      <c r="E65" s="131">
        <v>4440</v>
      </c>
      <c r="F65" s="19" t="s">
        <v>75</v>
      </c>
      <c r="G65" s="20"/>
      <c r="H65" s="24">
        <v>1000</v>
      </c>
      <c r="I65" s="24"/>
    </row>
    <row r="66" spans="2:9" ht="34.5" customHeight="1">
      <c r="B66" s="17"/>
      <c r="C66" s="131"/>
      <c r="D66" s="18"/>
      <c r="E66" s="131">
        <v>4700</v>
      </c>
      <c r="F66" s="19" t="s">
        <v>68</v>
      </c>
      <c r="G66" s="20"/>
      <c r="H66" s="24">
        <v>400</v>
      </c>
      <c r="I66" s="24"/>
    </row>
    <row r="67" spans="2:9" ht="18.75" customHeight="1">
      <c r="B67" s="16"/>
      <c r="C67" s="130" t="s">
        <v>77</v>
      </c>
      <c r="D67" s="16"/>
      <c r="E67" s="130"/>
      <c r="F67" s="13"/>
      <c r="G67" s="22">
        <f>SUM(G11,G20,G27)</f>
        <v>8901678</v>
      </c>
      <c r="H67" s="22">
        <f>SUM(H11,H20,H27)</f>
        <v>8901678</v>
      </c>
      <c r="I67" s="22">
        <f>I11+I27</f>
        <v>80500</v>
      </c>
    </row>
    <row r="68" spans="2:9" ht="12.75" customHeight="1">
      <c r="B68" s="11"/>
      <c r="C68" s="126"/>
      <c r="D68" s="11"/>
      <c r="E68" s="126"/>
      <c r="F68" s="11"/>
      <c r="G68" s="138"/>
      <c r="H68" s="138"/>
      <c r="I68" s="138"/>
    </row>
    <row r="69" spans="2:9" ht="11.25" customHeight="1">
      <c r="B69" s="11"/>
      <c r="C69" s="126"/>
      <c r="D69" s="11"/>
      <c r="E69" s="126"/>
      <c r="F69" s="11"/>
      <c r="G69" s="138"/>
      <c r="H69" s="138"/>
      <c r="I69" s="138"/>
    </row>
    <row r="70" spans="2:9" ht="12.75" customHeight="1">
      <c r="B70" s="11"/>
      <c r="C70" s="126"/>
      <c r="D70" s="11"/>
      <c r="E70" s="126"/>
      <c r="F70" s="11"/>
      <c r="G70" s="138"/>
      <c r="H70" s="138"/>
      <c r="I70" s="138"/>
    </row>
    <row r="71" spans="2:9" ht="12.75" customHeight="1">
      <c r="B71" s="11"/>
      <c r="C71" s="126"/>
      <c r="D71" s="11"/>
      <c r="E71" s="126"/>
      <c r="F71" s="11"/>
      <c r="G71" s="138" t="s">
        <v>36</v>
      </c>
      <c r="H71" s="138"/>
      <c r="I71" s="138"/>
    </row>
    <row r="72" spans="2:9" ht="12.75">
      <c r="B72" s="11"/>
      <c r="C72" s="126"/>
      <c r="D72" s="11"/>
      <c r="E72" s="126"/>
      <c r="F72" s="11"/>
      <c r="G72" s="138"/>
      <c r="H72" s="138"/>
      <c r="I72" s="138"/>
    </row>
    <row r="74" spans="7:8" ht="12.75">
      <c r="G74" s="406" t="s">
        <v>37</v>
      </c>
      <c r="H74" s="406"/>
    </row>
  </sheetData>
  <sheetProtection/>
  <mergeCells count="2">
    <mergeCell ref="B7:I8"/>
    <mergeCell ref="G74:H7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4.00390625" style="31" customWidth="1"/>
    <col min="2" max="2" width="6.28125" style="31" customWidth="1"/>
    <col min="3" max="3" width="8.7109375" style="31" customWidth="1"/>
    <col min="4" max="4" width="7.00390625" style="31" customWidth="1"/>
    <col min="5" max="5" width="26.7109375" style="0" customWidth="1"/>
    <col min="6" max="6" width="18.00390625" style="0" customWidth="1"/>
    <col min="7" max="7" width="16.57421875" style="0" customWidth="1"/>
    <col min="8" max="8" width="8.140625" style="0" customWidth="1"/>
  </cols>
  <sheetData>
    <row r="2" spans="5:8" ht="12.75">
      <c r="E2" s="10" t="s">
        <v>291</v>
      </c>
      <c r="G2" s="10"/>
      <c r="H2" s="10"/>
    </row>
    <row r="3" spans="5:8" ht="12.75">
      <c r="E3" s="10" t="s">
        <v>656</v>
      </c>
      <c r="G3" s="10"/>
      <c r="H3" s="10"/>
    </row>
    <row r="4" spans="5:8" ht="12.75">
      <c r="E4" s="10" t="s">
        <v>214</v>
      </c>
      <c r="G4" s="10"/>
      <c r="H4" s="10"/>
    </row>
    <row r="5" spans="5:8" ht="12.75">
      <c r="E5" s="10" t="s">
        <v>657</v>
      </c>
      <c r="F5" s="108"/>
      <c r="G5" s="10"/>
      <c r="H5" s="10"/>
    </row>
    <row r="7" spans="1:8" ht="27.75" customHeight="1">
      <c r="A7" s="489" t="s">
        <v>78</v>
      </c>
      <c r="B7" s="490"/>
      <c r="C7" s="490"/>
      <c r="D7" s="490"/>
      <c r="E7" s="490"/>
      <c r="F7" s="490"/>
      <c r="G7" s="490"/>
      <c r="H7" s="204"/>
    </row>
    <row r="8" spans="1:8" ht="12.75">
      <c r="A8" s="488"/>
      <c r="B8" s="487"/>
      <c r="C8" s="487"/>
      <c r="D8" s="487"/>
      <c r="E8" s="487"/>
      <c r="F8" s="487"/>
      <c r="G8" s="487"/>
      <c r="H8" s="487"/>
    </row>
    <row r="10" spans="1:7" s="72" customFormat="1" ht="25.5">
      <c r="A10" s="144" t="s">
        <v>42</v>
      </c>
      <c r="B10" s="144" t="s">
        <v>43</v>
      </c>
      <c r="C10" s="144" t="s">
        <v>44</v>
      </c>
      <c r="D10" s="144" t="s">
        <v>45</v>
      </c>
      <c r="E10" s="144" t="s">
        <v>46</v>
      </c>
      <c r="F10" s="145" t="s">
        <v>47</v>
      </c>
      <c r="G10" s="145" t="s">
        <v>48</v>
      </c>
    </row>
    <row r="11" spans="1:7" ht="12.75">
      <c r="A11" s="130" t="s">
        <v>38</v>
      </c>
      <c r="B11" s="14">
        <v>600</v>
      </c>
      <c r="C11" s="14"/>
      <c r="D11" s="14"/>
      <c r="E11" s="16" t="s">
        <v>79</v>
      </c>
      <c r="F11" s="25">
        <f>F12</f>
        <v>600000</v>
      </c>
      <c r="G11" s="25"/>
    </row>
    <row r="12" spans="1:7" ht="12.75">
      <c r="A12" s="130"/>
      <c r="B12" s="131">
        <v>600</v>
      </c>
      <c r="C12" s="131">
        <v>60014</v>
      </c>
      <c r="D12" s="131"/>
      <c r="E12" s="16" t="s">
        <v>80</v>
      </c>
      <c r="F12" s="26">
        <f>F13</f>
        <v>600000</v>
      </c>
      <c r="G12" s="26"/>
    </row>
    <row r="13" spans="1:7" ht="56.25" customHeight="1">
      <c r="A13" s="130"/>
      <c r="B13" s="131">
        <v>600</v>
      </c>
      <c r="C13" s="131">
        <v>60014</v>
      </c>
      <c r="D13" s="131">
        <v>2320</v>
      </c>
      <c r="E13" s="21" t="s">
        <v>81</v>
      </c>
      <c r="F13" s="26">
        <v>600000</v>
      </c>
      <c r="G13" s="26"/>
    </row>
    <row r="14" spans="1:7" ht="22.5">
      <c r="A14" s="14" t="s">
        <v>20</v>
      </c>
      <c r="B14" s="14">
        <v>900</v>
      </c>
      <c r="C14" s="14"/>
      <c r="D14" s="14"/>
      <c r="E14" s="28" t="s">
        <v>658</v>
      </c>
      <c r="F14" s="16"/>
      <c r="G14" s="25">
        <f>G15</f>
        <v>600000</v>
      </c>
    </row>
    <row r="15" spans="1:7" ht="12.75">
      <c r="A15" s="142"/>
      <c r="B15" s="131">
        <v>900</v>
      </c>
      <c r="C15" s="131">
        <v>90003</v>
      </c>
      <c r="D15" s="131"/>
      <c r="E15" s="17" t="s">
        <v>83</v>
      </c>
      <c r="F15" s="17"/>
      <c r="G15" s="26">
        <f>SUM(G16)</f>
        <v>600000</v>
      </c>
    </row>
    <row r="16" spans="1:7" ht="12.75">
      <c r="A16" s="142"/>
      <c r="B16" s="131"/>
      <c r="C16" s="131"/>
      <c r="D16" s="131">
        <v>4300</v>
      </c>
      <c r="E16" s="17" t="s">
        <v>65</v>
      </c>
      <c r="F16" s="17"/>
      <c r="G16" s="26">
        <v>600000</v>
      </c>
    </row>
    <row r="17" spans="1:7" ht="12.75">
      <c r="A17" s="130"/>
      <c r="B17" s="14" t="s">
        <v>77</v>
      </c>
      <c r="C17" s="14"/>
      <c r="D17" s="14"/>
      <c r="E17" s="16"/>
      <c r="F17" s="25">
        <f>SUM(F11)</f>
        <v>600000</v>
      </c>
      <c r="G17" s="25">
        <f>SUM(G14)</f>
        <v>600000</v>
      </c>
    </row>
    <row r="18" spans="1:7" ht="12.75">
      <c r="A18" s="143"/>
      <c r="B18" s="141"/>
      <c r="C18" s="141"/>
      <c r="D18" s="141"/>
      <c r="E18" s="29"/>
      <c r="F18" s="30"/>
      <c r="G18" s="30"/>
    </row>
    <row r="19" spans="1:7" ht="12.75">
      <c r="A19" s="143"/>
      <c r="B19" s="141"/>
      <c r="C19" s="141"/>
      <c r="D19" s="141"/>
      <c r="E19" s="29"/>
      <c r="F19" s="30"/>
      <c r="G19" s="30"/>
    </row>
    <row r="21" spans="6:7" ht="12.75">
      <c r="F21" s="8" t="s">
        <v>36</v>
      </c>
      <c r="G21" s="8"/>
    </row>
    <row r="22" ht="24" customHeight="1"/>
    <row r="23" ht="12.75">
      <c r="F23" s="103" t="s">
        <v>209</v>
      </c>
    </row>
    <row r="24" spans="6:7" ht="12.75">
      <c r="F24" s="483" t="s">
        <v>105</v>
      </c>
      <c r="G24" s="483"/>
    </row>
  </sheetData>
  <sheetProtection/>
  <mergeCells count="3">
    <mergeCell ref="A8:H8"/>
    <mergeCell ref="F24:G24"/>
    <mergeCell ref="A7:G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8" sqref="A8:I8"/>
    </sheetView>
  </sheetViews>
  <sheetFormatPr defaultColWidth="9.140625" defaultRowHeight="12.75"/>
  <cols>
    <col min="6" max="6" width="11.421875" style="0" customWidth="1"/>
    <col min="8" max="8" width="11.421875" style="0" bestFit="1" customWidth="1"/>
  </cols>
  <sheetData>
    <row r="1" spans="6:9" ht="12.75">
      <c r="F1" s="10" t="s">
        <v>121</v>
      </c>
      <c r="G1" s="10"/>
      <c r="H1" s="10"/>
      <c r="I1" s="10"/>
    </row>
    <row r="2" spans="6:9" ht="12.75">
      <c r="F2" s="10" t="s">
        <v>570</v>
      </c>
      <c r="G2" s="10"/>
      <c r="H2" s="10"/>
      <c r="I2" s="10"/>
    </row>
    <row r="3" spans="6:9" ht="12.75">
      <c r="F3" s="10" t="s">
        <v>16</v>
      </c>
      <c r="G3" s="10"/>
      <c r="H3" s="10"/>
      <c r="I3" s="10"/>
    </row>
    <row r="4" spans="6:9" ht="12.75">
      <c r="F4" s="10" t="s">
        <v>580</v>
      </c>
      <c r="G4" s="10"/>
      <c r="H4" s="10"/>
      <c r="I4" s="10"/>
    </row>
    <row r="7" spans="1:9" ht="12.75">
      <c r="A7" s="11"/>
      <c r="B7" s="11"/>
      <c r="C7" s="51"/>
      <c r="D7" s="11"/>
      <c r="E7" s="11"/>
      <c r="F7" s="11"/>
      <c r="G7" s="52"/>
      <c r="H7" s="52"/>
      <c r="I7" s="11"/>
    </row>
    <row r="8" spans="1:9" ht="17.25" customHeight="1">
      <c r="A8" s="491" t="s">
        <v>268</v>
      </c>
      <c r="B8" s="490"/>
      <c r="C8" s="490"/>
      <c r="D8" s="490"/>
      <c r="E8" s="490"/>
      <c r="F8" s="490"/>
      <c r="G8" s="490"/>
      <c r="H8" s="490"/>
      <c r="I8" s="490"/>
    </row>
    <row r="9" spans="1:9" ht="12.75">
      <c r="A9" s="11"/>
      <c r="B9" s="11"/>
      <c r="C9" s="51"/>
      <c r="D9" s="11"/>
      <c r="E9" s="11"/>
      <c r="F9" s="11"/>
      <c r="G9" s="11"/>
      <c r="H9" s="11"/>
      <c r="I9" s="11"/>
    </row>
    <row r="10" spans="1:9" ht="12.75">
      <c r="A10" s="11"/>
      <c r="B10" s="11"/>
      <c r="C10" s="51"/>
      <c r="D10" s="11"/>
      <c r="E10" s="11"/>
      <c r="F10" s="11"/>
      <c r="G10" s="11"/>
      <c r="H10" s="11"/>
      <c r="I10" s="11"/>
    </row>
    <row r="11" spans="1:9" ht="12.75">
      <c r="A11" s="11" t="s">
        <v>659</v>
      </c>
      <c r="B11" s="11"/>
      <c r="C11" s="11"/>
      <c r="D11" s="11"/>
      <c r="E11" s="11" t="s">
        <v>122</v>
      </c>
      <c r="F11" s="53">
        <v>60234</v>
      </c>
      <c r="G11" s="11"/>
      <c r="H11" s="11"/>
      <c r="I11" s="11"/>
    </row>
    <row r="12" spans="1:9" ht="12.75">
      <c r="A12" s="11"/>
      <c r="B12" s="11"/>
      <c r="C12" s="11"/>
      <c r="D12" s="11"/>
      <c r="E12" s="11" t="s">
        <v>123</v>
      </c>
      <c r="F12" s="53">
        <v>32074</v>
      </c>
      <c r="G12" s="11"/>
      <c r="H12" s="11"/>
      <c r="I12" s="11"/>
    </row>
    <row r="13" spans="1:9" ht="12.75">
      <c r="A13" s="11"/>
      <c r="B13" s="11"/>
      <c r="C13" s="11"/>
      <c r="D13" s="11"/>
      <c r="E13" s="11" t="s">
        <v>124</v>
      </c>
      <c r="F13" s="53">
        <f>F11+F12</f>
        <v>92308</v>
      </c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53"/>
      <c r="G14" s="11"/>
      <c r="H14" s="11"/>
      <c r="I14" s="11"/>
    </row>
    <row r="15" spans="1:9" ht="12.75">
      <c r="A15" s="11" t="s">
        <v>660</v>
      </c>
      <c r="B15" s="11"/>
      <c r="C15" s="11"/>
      <c r="D15" s="11"/>
      <c r="E15" s="11" t="s">
        <v>122</v>
      </c>
      <c r="F15" s="53">
        <v>46090</v>
      </c>
      <c r="G15" s="11"/>
      <c r="H15" s="11"/>
      <c r="I15" s="11"/>
    </row>
    <row r="16" spans="1:9" ht="12.75">
      <c r="A16" s="11"/>
      <c r="B16" s="11"/>
      <c r="C16" s="11"/>
      <c r="D16" s="11"/>
      <c r="E16" s="11" t="s">
        <v>123</v>
      </c>
      <c r="F16" s="53">
        <v>16524</v>
      </c>
      <c r="G16" s="11"/>
      <c r="H16" s="11"/>
      <c r="I16" s="11"/>
    </row>
    <row r="17" spans="1:9" ht="12.75">
      <c r="A17" s="11"/>
      <c r="B17" s="11"/>
      <c r="C17" s="11"/>
      <c r="D17" s="11"/>
      <c r="E17" s="11" t="s">
        <v>124</v>
      </c>
      <c r="F17" s="53">
        <f>F15+F16</f>
        <v>62614</v>
      </c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53"/>
      <c r="G18" s="11"/>
      <c r="H18" s="11"/>
      <c r="I18" s="11"/>
    </row>
    <row r="19" spans="1:9" ht="12.75">
      <c r="A19" s="11" t="s">
        <v>661</v>
      </c>
      <c r="B19" s="11"/>
      <c r="C19" s="11"/>
      <c r="D19" s="11"/>
      <c r="E19" s="11" t="s">
        <v>122</v>
      </c>
      <c r="F19" s="53">
        <v>44924</v>
      </c>
      <c r="G19" s="11"/>
      <c r="H19" s="11"/>
      <c r="I19" s="11"/>
    </row>
    <row r="20" spans="1:9" ht="12.75">
      <c r="A20" s="11"/>
      <c r="B20" s="11"/>
      <c r="C20" s="11"/>
      <c r="D20" s="11"/>
      <c r="E20" s="11" t="s">
        <v>123</v>
      </c>
      <c r="F20" s="53">
        <v>8303</v>
      </c>
      <c r="G20" s="11"/>
      <c r="H20" s="11"/>
      <c r="I20" s="11"/>
    </row>
    <row r="21" spans="1:9" ht="12.75">
      <c r="A21" s="11"/>
      <c r="B21" s="11"/>
      <c r="C21" s="11"/>
      <c r="D21" s="11"/>
      <c r="E21" s="11" t="s">
        <v>124</v>
      </c>
      <c r="F21" s="53">
        <f>F19+F20</f>
        <v>53227</v>
      </c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53"/>
      <c r="G22" s="11"/>
      <c r="H22" s="11"/>
      <c r="I22" s="11"/>
    </row>
    <row r="23" spans="1:9" ht="12.75">
      <c r="A23" s="11" t="s">
        <v>662</v>
      </c>
      <c r="B23" s="11"/>
      <c r="C23" s="11"/>
      <c r="D23" s="11"/>
      <c r="E23" s="11" t="s">
        <v>122</v>
      </c>
      <c r="F23" s="53">
        <v>16943</v>
      </c>
      <c r="G23" s="11"/>
      <c r="H23" s="11"/>
      <c r="I23" s="11"/>
    </row>
    <row r="24" spans="1:9" ht="12.75">
      <c r="A24" s="11"/>
      <c r="B24" s="11"/>
      <c r="C24" s="11"/>
      <c r="D24" s="11"/>
      <c r="E24" s="11" t="s">
        <v>123</v>
      </c>
      <c r="F24" s="53">
        <v>23854</v>
      </c>
      <c r="G24" s="11"/>
      <c r="H24" s="11"/>
      <c r="I24" s="11"/>
    </row>
    <row r="25" spans="1:9" ht="12.75">
      <c r="A25" s="11"/>
      <c r="B25" s="11"/>
      <c r="C25" s="11"/>
      <c r="D25" s="11"/>
      <c r="E25" s="11" t="s">
        <v>124</v>
      </c>
      <c r="F25" s="53">
        <f>F23+F24</f>
        <v>40797</v>
      </c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53"/>
      <c r="G26" s="11"/>
      <c r="H26" s="11"/>
      <c r="I26" s="11"/>
    </row>
    <row r="27" spans="1:9" ht="12.75">
      <c r="A27" s="11" t="s">
        <v>663</v>
      </c>
      <c r="B27" s="11"/>
      <c r="C27" s="11"/>
      <c r="D27" s="11"/>
      <c r="E27" s="11" t="s">
        <v>122</v>
      </c>
      <c r="F27" s="53">
        <v>64985</v>
      </c>
      <c r="G27" s="11"/>
      <c r="H27" s="11"/>
      <c r="I27" s="11"/>
    </row>
    <row r="28" spans="1:9" ht="12.75">
      <c r="A28" s="11"/>
      <c r="B28" s="11"/>
      <c r="C28" s="11"/>
      <c r="D28" s="11"/>
      <c r="E28" s="11" t="s">
        <v>123</v>
      </c>
      <c r="F28" s="53">
        <v>15085</v>
      </c>
      <c r="G28" s="11"/>
      <c r="H28" s="11"/>
      <c r="I28" s="11"/>
    </row>
    <row r="29" spans="1:9" ht="12.75">
      <c r="A29" s="11"/>
      <c r="B29" s="11"/>
      <c r="C29" s="11"/>
      <c r="D29" s="11"/>
      <c r="E29" s="11" t="s">
        <v>124</v>
      </c>
      <c r="F29" s="53">
        <f>F27+F28</f>
        <v>80070</v>
      </c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53"/>
      <c r="G30" s="11"/>
      <c r="H30" s="11"/>
      <c r="I30" s="11"/>
    </row>
    <row r="31" spans="1:9" ht="12.75">
      <c r="A31" s="11" t="s">
        <v>664</v>
      </c>
      <c r="B31" s="11"/>
      <c r="C31" s="11"/>
      <c r="D31" s="11"/>
      <c r="E31" s="11" t="s">
        <v>122</v>
      </c>
      <c r="F31" s="53">
        <v>39474</v>
      </c>
      <c r="G31" s="11"/>
      <c r="H31" s="11"/>
      <c r="I31" s="11"/>
    </row>
    <row r="32" spans="1:9" ht="12.75">
      <c r="A32" s="11"/>
      <c r="B32" s="11"/>
      <c r="C32" s="11"/>
      <c r="D32" s="11"/>
      <c r="E32" s="11" t="s">
        <v>123</v>
      </c>
      <c r="F32" s="53">
        <v>5015</v>
      </c>
      <c r="G32" s="11"/>
      <c r="H32" s="11"/>
      <c r="I32" s="11"/>
    </row>
    <row r="33" spans="1:9" ht="12.75">
      <c r="A33" s="11"/>
      <c r="B33" s="11"/>
      <c r="C33" s="11"/>
      <c r="D33" s="11"/>
      <c r="E33" s="11" t="s">
        <v>124</v>
      </c>
      <c r="F33" s="53">
        <f>F31+F32</f>
        <v>44489</v>
      </c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53"/>
      <c r="G34" s="11"/>
      <c r="H34" s="11"/>
      <c r="I34" s="11"/>
    </row>
    <row r="35" spans="1:9" ht="12.75">
      <c r="A35" s="11" t="s">
        <v>665</v>
      </c>
      <c r="B35" s="11"/>
      <c r="C35" s="11"/>
      <c r="D35" s="11"/>
      <c r="E35" s="11" t="s">
        <v>122</v>
      </c>
      <c r="F35" s="53">
        <v>19986</v>
      </c>
      <c r="G35" s="11"/>
      <c r="H35" s="11"/>
      <c r="I35" s="11"/>
    </row>
    <row r="36" spans="1:9" ht="12.75">
      <c r="A36" s="11"/>
      <c r="B36" s="11"/>
      <c r="C36" s="11"/>
      <c r="D36" s="11"/>
      <c r="E36" s="11" t="s">
        <v>123</v>
      </c>
      <c r="F36" s="53">
        <v>28717</v>
      </c>
      <c r="G36" s="11"/>
      <c r="H36" s="11"/>
      <c r="I36" s="11"/>
    </row>
    <row r="37" spans="1:9" ht="12.75">
      <c r="A37" s="11"/>
      <c r="B37" s="11"/>
      <c r="C37" s="11"/>
      <c r="D37" s="11"/>
      <c r="E37" s="11" t="s">
        <v>124</v>
      </c>
      <c r="F37" s="53">
        <f>F35+F36</f>
        <v>48703</v>
      </c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53"/>
      <c r="G38" s="11"/>
      <c r="H38" s="11"/>
      <c r="I38" s="11"/>
    </row>
    <row r="39" spans="1:9" ht="12.75">
      <c r="A39" s="11" t="s">
        <v>666</v>
      </c>
      <c r="B39" s="11"/>
      <c r="C39" s="11"/>
      <c r="D39" s="11"/>
      <c r="E39" s="11" t="s">
        <v>122</v>
      </c>
      <c r="F39" s="53">
        <v>56534</v>
      </c>
      <c r="G39" s="11"/>
      <c r="H39" s="11"/>
      <c r="I39" s="11"/>
    </row>
    <row r="40" spans="1:9" ht="12.75">
      <c r="A40" s="11"/>
      <c r="B40" s="11"/>
      <c r="C40" s="11"/>
      <c r="D40" s="11"/>
      <c r="E40" s="11" t="s">
        <v>123</v>
      </c>
      <c r="F40" s="53">
        <v>47830</v>
      </c>
      <c r="G40" s="11"/>
      <c r="H40" s="11"/>
      <c r="I40" s="11"/>
    </row>
    <row r="41" spans="1:9" ht="12.75">
      <c r="A41" s="11"/>
      <c r="B41" s="11"/>
      <c r="C41" s="11"/>
      <c r="D41" s="11"/>
      <c r="E41" s="11" t="s">
        <v>124</v>
      </c>
      <c r="F41" s="53">
        <f>F39+F40</f>
        <v>104364</v>
      </c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53"/>
      <c r="G42" s="11"/>
      <c r="H42" s="11"/>
      <c r="I42" s="11"/>
    </row>
    <row r="43" spans="1:9" ht="12.75">
      <c r="A43" s="11" t="s">
        <v>667</v>
      </c>
      <c r="B43" s="11"/>
      <c r="C43" s="11"/>
      <c r="D43" s="11"/>
      <c r="E43" s="11" t="s">
        <v>122</v>
      </c>
      <c r="F43" s="53">
        <v>30302</v>
      </c>
      <c r="G43" s="11"/>
      <c r="H43" s="11"/>
      <c r="I43" s="11"/>
    </row>
    <row r="44" spans="1:9" ht="12.75">
      <c r="A44" s="11"/>
      <c r="B44" s="11"/>
      <c r="C44" s="11"/>
      <c r="D44" s="11"/>
      <c r="E44" s="11" t="s">
        <v>123</v>
      </c>
      <c r="F44" s="53">
        <v>62284</v>
      </c>
      <c r="G44" s="11"/>
      <c r="H44" s="11"/>
      <c r="I44" s="11"/>
    </row>
    <row r="45" spans="1:9" ht="12.75">
      <c r="A45" s="11"/>
      <c r="B45" s="11"/>
      <c r="C45" s="11"/>
      <c r="D45" s="11"/>
      <c r="E45" s="11" t="s">
        <v>124</v>
      </c>
      <c r="F45" s="53">
        <f>F43+F44</f>
        <v>92586</v>
      </c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53"/>
      <c r="G46" s="11"/>
      <c r="H46" s="11"/>
      <c r="I46" s="11"/>
    </row>
    <row r="47" spans="1:9" ht="12.75">
      <c r="A47" s="11" t="s">
        <v>674</v>
      </c>
      <c r="B47" s="11"/>
      <c r="C47" s="11"/>
      <c r="D47" s="11"/>
      <c r="E47" s="11" t="s">
        <v>124</v>
      </c>
      <c r="F47" s="53">
        <v>132396</v>
      </c>
      <c r="H47" s="11"/>
      <c r="I47" s="11"/>
    </row>
    <row r="48" spans="1:9" ht="27" customHeight="1">
      <c r="A48" s="492" t="s">
        <v>293</v>
      </c>
      <c r="B48" s="493"/>
      <c r="C48" s="493"/>
      <c r="D48" s="493"/>
      <c r="E48" s="493"/>
      <c r="F48" s="493"/>
      <c r="G48" s="493"/>
      <c r="H48" s="493"/>
      <c r="I48" s="493"/>
    </row>
    <row r="49" spans="1:9" ht="16.5" customHeight="1">
      <c r="A49" s="64"/>
      <c r="B49" s="44"/>
      <c r="C49" s="44"/>
      <c r="D49" s="44"/>
      <c r="E49" s="44"/>
      <c r="F49" s="44"/>
      <c r="G49" s="44"/>
      <c r="H49" s="44"/>
      <c r="I49" s="44"/>
    </row>
    <row r="50" spans="1:9" s="196" customFormat="1" ht="12.75">
      <c r="A50" s="32" t="s">
        <v>77</v>
      </c>
      <c r="B50" s="10"/>
      <c r="C50" s="10"/>
      <c r="D50" s="10"/>
      <c r="E50" s="10"/>
      <c r="F50" s="195">
        <f>SUM(F13,F17,F21,F25,F29,F33,F37,F41,F47,F45)</f>
        <v>751554</v>
      </c>
      <c r="G50" s="10"/>
      <c r="H50" s="195"/>
      <c r="I50" s="10"/>
    </row>
    <row r="51" spans="1:9" ht="12.75">
      <c r="A51" s="11"/>
      <c r="B51" s="11"/>
      <c r="C51" s="11"/>
      <c r="D51" s="11"/>
      <c r="E51" s="11"/>
      <c r="F51" s="53"/>
      <c r="G51" s="11"/>
      <c r="H51" s="11"/>
      <c r="I51" s="11"/>
    </row>
    <row r="52" spans="1:9" ht="12.75">
      <c r="A52" s="491" t="s">
        <v>287</v>
      </c>
      <c r="B52" s="490"/>
      <c r="C52" s="490"/>
      <c r="D52" s="490"/>
      <c r="E52" s="490"/>
      <c r="F52" s="490"/>
      <c r="G52" s="490"/>
      <c r="H52" s="490"/>
      <c r="I52" s="490"/>
    </row>
    <row r="53" spans="1:9" ht="12.75">
      <c r="A53" s="193"/>
      <c r="B53" s="194"/>
      <c r="C53" s="194"/>
      <c r="D53" s="194"/>
      <c r="E53" s="194"/>
      <c r="F53" s="194"/>
      <c r="G53" s="194"/>
      <c r="H53" s="194"/>
      <c r="I53" s="194"/>
    </row>
    <row r="54" spans="1:9" ht="12.75">
      <c r="A54" s="11" t="s">
        <v>675</v>
      </c>
      <c r="B54" s="11"/>
      <c r="C54" s="11"/>
      <c r="D54" s="11"/>
      <c r="E54" s="11"/>
      <c r="F54" s="53">
        <v>55678</v>
      </c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53"/>
      <c r="G55" s="11"/>
      <c r="H55" s="53"/>
      <c r="I55" s="11"/>
    </row>
    <row r="56" spans="1:9" ht="12.75">
      <c r="A56" s="11" t="s">
        <v>676</v>
      </c>
      <c r="B56" s="11"/>
      <c r="C56" s="11"/>
      <c r="D56" s="11"/>
      <c r="E56" s="11"/>
      <c r="F56" s="53">
        <v>150468</v>
      </c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53"/>
      <c r="G57" s="11"/>
      <c r="H57" s="11"/>
      <c r="I57" s="11"/>
    </row>
    <row r="58" spans="1:9" ht="12.75">
      <c r="A58" s="10" t="s">
        <v>77</v>
      </c>
      <c r="B58" s="10"/>
      <c r="C58" s="10"/>
      <c r="D58" s="10"/>
      <c r="E58" s="10"/>
      <c r="F58" s="54">
        <f>F56+F54</f>
        <v>206146</v>
      </c>
      <c r="G58" s="11"/>
      <c r="H58" s="53"/>
      <c r="I58" s="11"/>
    </row>
    <row r="59" spans="1:9" ht="12.75">
      <c r="A59" s="11"/>
      <c r="B59" s="11"/>
      <c r="C59" s="11"/>
      <c r="D59" s="11"/>
      <c r="E59" s="11"/>
      <c r="F59" s="55"/>
      <c r="G59" s="11"/>
      <c r="H59" s="53"/>
      <c r="I59" s="11"/>
    </row>
    <row r="60" spans="1:9" s="196" customFormat="1" ht="12.75">
      <c r="A60" s="199" t="s">
        <v>292</v>
      </c>
      <c r="B60" s="41"/>
      <c r="C60" s="41"/>
      <c r="D60" s="41"/>
      <c r="E60" s="41"/>
      <c r="F60" s="200">
        <f>SUM(F50,F58)</f>
        <v>957700</v>
      </c>
      <c r="G60" s="41"/>
      <c r="H60" s="201"/>
      <c r="I60" s="41"/>
    </row>
    <row r="61" spans="1:9" ht="12.75">
      <c r="A61" s="11"/>
      <c r="B61" s="11"/>
      <c r="C61" s="11"/>
      <c r="D61" s="11"/>
      <c r="E61" s="11"/>
      <c r="F61" s="55"/>
      <c r="G61" s="11"/>
      <c r="H61" s="53"/>
      <c r="I61" s="11"/>
    </row>
    <row r="62" spans="1:9" s="196" customFormat="1" ht="12.75">
      <c r="A62" s="10" t="s">
        <v>294</v>
      </c>
      <c r="B62" s="10"/>
      <c r="C62" s="10"/>
      <c r="D62" s="10"/>
      <c r="E62" s="10"/>
      <c r="F62" s="54"/>
      <c r="G62" s="10"/>
      <c r="H62" s="195"/>
      <c r="I62" s="10"/>
    </row>
    <row r="63" spans="1:9" s="196" customFormat="1" ht="12.75">
      <c r="A63" s="10"/>
      <c r="B63" s="10"/>
      <c r="C63" s="10"/>
      <c r="D63" s="10"/>
      <c r="E63" s="10"/>
      <c r="F63" s="54"/>
      <c r="G63" s="10"/>
      <c r="H63" s="195"/>
      <c r="I63" s="10"/>
    </row>
    <row r="64" spans="1:6" ht="12.75">
      <c r="A64" s="11" t="s">
        <v>21</v>
      </c>
      <c r="B64" s="11"/>
      <c r="C64" s="11"/>
      <c r="D64" s="11"/>
      <c r="E64" s="11"/>
      <c r="F64" s="50">
        <f>SUM(F65:F66)</f>
        <v>162000</v>
      </c>
    </row>
    <row r="65" spans="1:6" ht="12.75">
      <c r="A65" s="11" t="s">
        <v>269</v>
      </c>
      <c r="B65" s="11"/>
      <c r="C65" s="11"/>
      <c r="D65" s="11"/>
      <c r="E65" s="11"/>
      <c r="F65" s="50">
        <v>49000</v>
      </c>
    </row>
    <row r="66" spans="1:6" ht="12.75">
      <c r="A66" s="11" t="s">
        <v>125</v>
      </c>
      <c r="B66" s="11"/>
      <c r="C66" s="11"/>
      <c r="D66" s="11"/>
      <c r="E66" s="11"/>
      <c r="F66" s="50">
        <v>113000</v>
      </c>
    </row>
    <row r="67" spans="1:6" ht="12.75">
      <c r="A67" s="11"/>
      <c r="B67" s="11"/>
      <c r="C67" s="11"/>
      <c r="D67" s="11"/>
      <c r="E67" s="11"/>
      <c r="F67" s="50"/>
    </row>
    <row r="68" spans="1:6" ht="12.75">
      <c r="A68" s="11" t="s">
        <v>25</v>
      </c>
      <c r="B68" s="11"/>
      <c r="C68" s="11"/>
      <c r="D68" s="11"/>
      <c r="E68" s="11"/>
      <c r="F68" s="50">
        <f>F69+F70</f>
        <v>37031</v>
      </c>
    </row>
    <row r="69" spans="1:6" ht="12.75">
      <c r="A69" s="11" t="s">
        <v>196</v>
      </c>
      <c r="B69" s="11"/>
      <c r="C69" s="11"/>
      <c r="D69" s="11"/>
      <c r="E69" s="11"/>
      <c r="F69" s="50">
        <v>35480</v>
      </c>
    </row>
    <row r="70" spans="1:6" ht="12.75">
      <c r="A70" s="11" t="s">
        <v>197</v>
      </c>
      <c r="B70" s="11"/>
      <c r="C70" s="11"/>
      <c r="D70" s="11"/>
      <c r="E70" s="11"/>
      <c r="F70" s="50">
        <v>1551</v>
      </c>
    </row>
    <row r="71" spans="1:6" ht="12.75">
      <c r="A71" s="11"/>
      <c r="B71" s="11"/>
      <c r="C71" s="11"/>
      <c r="D71" s="11"/>
      <c r="E71" s="11"/>
      <c r="F71" s="50"/>
    </row>
    <row r="72" spans="1:6" ht="12.75">
      <c r="A72" s="11" t="s">
        <v>28</v>
      </c>
      <c r="B72" s="11"/>
      <c r="C72" s="11"/>
      <c r="D72" s="11"/>
      <c r="E72" s="11"/>
      <c r="F72" s="50">
        <f>F73</f>
        <v>18500</v>
      </c>
    </row>
    <row r="73" spans="1:6" ht="12.75">
      <c r="A73" s="11" t="s">
        <v>126</v>
      </c>
      <c r="B73" s="11"/>
      <c r="C73" s="11"/>
      <c r="D73" s="11"/>
      <c r="E73" s="11"/>
      <c r="F73" s="50">
        <v>18500</v>
      </c>
    </row>
    <row r="74" spans="1:6" ht="12.75">
      <c r="A74" s="11"/>
      <c r="B74" s="11"/>
      <c r="C74" s="11"/>
      <c r="D74" s="11"/>
      <c r="E74" s="11"/>
      <c r="F74" s="50"/>
    </row>
    <row r="75" spans="1:6" ht="12.75">
      <c r="A75" s="11" t="s">
        <v>198</v>
      </c>
      <c r="B75" s="11"/>
      <c r="C75" s="11"/>
      <c r="D75" s="11"/>
      <c r="E75" s="11"/>
      <c r="F75" s="50">
        <f>SUM(F76)</f>
        <v>161739</v>
      </c>
    </row>
    <row r="76" spans="1:6" ht="12.75">
      <c r="A76" s="11" t="s">
        <v>199</v>
      </c>
      <c r="B76" s="11"/>
      <c r="C76" s="11"/>
      <c r="D76" s="11"/>
      <c r="E76" s="11"/>
      <c r="F76" s="50">
        <v>161739</v>
      </c>
    </row>
    <row r="77" spans="1:6" ht="12.75">
      <c r="A77" s="11"/>
      <c r="B77" s="11"/>
      <c r="C77" s="11"/>
      <c r="D77" s="11"/>
      <c r="E77" s="11"/>
      <c r="F77" s="50"/>
    </row>
    <row r="78" spans="1:6" ht="12.75">
      <c r="A78" s="11" t="s">
        <v>31</v>
      </c>
      <c r="B78" s="11"/>
      <c r="C78" s="11"/>
      <c r="D78" s="11"/>
      <c r="E78" s="11"/>
      <c r="F78" s="50">
        <f>F79+F80+F81</f>
        <v>144100</v>
      </c>
    </row>
    <row r="79" spans="1:6" ht="12.75">
      <c r="A79" s="11" t="s">
        <v>127</v>
      </c>
      <c r="B79" s="11"/>
      <c r="C79" s="11"/>
      <c r="D79" s="11"/>
      <c r="E79" s="11"/>
      <c r="F79" s="50">
        <v>61200</v>
      </c>
    </row>
    <row r="80" spans="1:6" ht="12.75">
      <c r="A80" s="11" t="s">
        <v>129</v>
      </c>
      <c r="B80" s="11"/>
      <c r="C80" s="11"/>
      <c r="D80" s="11"/>
      <c r="E80" s="11"/>
      <c r="F80" s="50">
        <v>51500</v>
      </c>
    </row>
    <row r="81" spans="1:6" ht="12.75">
      <c r="A81" s="11" t="s">
        <v>130</v>
      </c>
      <c r="B81" s="11"/>
      <c r="C81" s="11"/>
      <c r="D81" s="11"/>
      <c r="E81" s="11"/>
      <c r="F81" s="50">
        <v>31400</v>
      </c>
    </row>
    <row r="82" spans="1:6" ht="12.75">
      <c r="A82" s="11"/>
      <c r="B82" s="11"/>
      <c r="C82" s="11"/>
      <c r="D82" s="11"/>
      <c r="E82" s="11"/>
      <c r="F82" s="50"/>
    </row>
    <row r="83" spans="1:6" ht="12.75">
      <c r="A83" s="11" t="s">
        <v>201</v>
      </c>
      <c r="B83" s="11"/>
      <c r="C83" s="11"/>
      <c r="D83" s="11"/>
      <c r="E83" s="11"/>
      <c r="F83" s="50">
        <f>SUM(F84)</f>
        <v>3500</v>
      </c>
    </row>
    <row r="84" spans="1:6" ht="12.75">
      <c r="A84" s="11" t="s">
        <v>202</v>
      </c>
      <c r="B84" s="11"/>
      <c r="C84" s="11"/>
      <c r="D84" s="11"/>
      <c r="E84" s="11"/>
      <c r="F84" s="50">
        <v>3500</v>
      </c>
    </row>
    <row r="85" spans="1:6" ht="12.75">
      <c r="A85" s="11"/>
      <c r="B85" s="11"/>
      <c r="C85" s="11"/>
      <c r="D85" s="11"/>
      <c r="E85" s="11"/>
      <c r="F85" s="50"/>
    </row>
    <row r="86" spans="1:6" ht="12.75">
      <c r="A86" s="11" t="s">
        <v>32</v>
      </c>
      <c r="B86" s="11"/>
      <c r="C86" s="11"/>
      <c r="D86" s="11"/>
      <c r="E86" s="11"/>
      <c r="F86" s="50">
        <f>F87</f>
        <v>4000</v>
      </c>
    </row>
    <row r="87" spans="1:6" ht="12.75">
      <c r="A87" s="11" t="s">
        <v>131</v>
      </c>
      <c r="B87" s="11"/>
      <c r="C87" s="11"/>
      <c r="D87" s="11"/>
      <c r="E87" s="11"/>
      <c r="F87" s="50">
        <v>4000</v>
      </c>
    </row>
    <row r="88" spans="1:6" ht="12.75">
      <c r="A88" s="11"/>
      <c r="B88" s="11"/>
      <c r="C88" s="11"/>
      <c r="D88" s="11"/>
      <c r="E88" s="11"/>
      <c r="F88" s="50"/>
    </row>
    <row r="89" spans="1:6" ht="12.75">
      <c r="A89" s="11" t="s">
        <v>33</v>
      </c>
      <c r="B89" s="11"/>
      <c r="C89" s="11"/>
      <c r="D89" s="11"/>
      <c r="E89" s="11"/>
      <c r="F89" s="50">
        <f>SUM(F90:F93)</f>
        <v>159450</v>
      </c>
    </row>
    <row r="90" spans="1:6" ht="12.75">
      <c r="A90" s="11" t="s">
        <v>271</v>
      </c>
      <c r="B90" s="11"/>
      <c r="C90" s="11"/>
      <c r="D90" s="11"/>
      <c r="E90" s="11"/>
      <c r="F90" s="50">
        <v>5000</v>
      </c>
    </row>
    <row r="91" spans="1:6" ht="12.75">
      <c r="A91" s="11" t="s">
        <v>272</v>
      </c>
      <c r="B91" s="11"/>
      <c r="C91" s="11"/>
      <c r="D91" s="11"/>
      <c r="E91" s="11"/>
      <c r="F91" s="50">
        <v>14850</v>
      </c>
    </row>
    <row r="92" spans="1:6" ht="12.75">
      <c r="A92" s="11" t="s">
        <v>200</v>
      </c>
      <c r="B92" s="11"/>
      <c r="C92" s="11"/>
      <c r="D92" s="11"/>
      <c r="E92" s="11"/>
      <c r="F92" s="50">
        <v>2000</v>
      </c>
    </row>
    <row r="93" spans="1:6" ht="12.75">
      <c r="A93" s="11" t="s">
        <v>132</v>
      </c>
      <c r="B93" s="11"/>
      <c r="C93" s="11"/>
      <c r="D93" s="11"/>
      <c r="E93" s="11"/>
      <c r="F93" s="50">
        <v>137600</v>
      </c>
    </row>
    <row r="94" spans="1:6" ht="12.75">
      <c r="A94" s="11"/>
      <c r="B94" s="11"/>
      <c r="C94" s="11"/>
      <c r="D94" s="11"/>
      <c r="E94" s="11"/>
      <c r="F94" s="50"/>
    </row>
    <row r="95" spans="1:6" ht="12.75">
      <c r="A95" s="11" t="s">
        <v>34</v>
      </c>
      <c r="B95" s="11"/>
      <c r="C95" s="11"/>
      <c r="D95" s="11"/>
      <c r="E95" s="11"/>
      <c r="F95" s="50">
        <f>SUM(F96:F98)</f>
        <v>55234</v>
      </c>
    </row>
    <row r="96" spans="1:6" ht="12.75">
      <c r="A96" s="11" t="s">
        <v>133</v>
      </c>
      <c r="B96" s="11"/>
      <c r="C96" s="11"/>
      <c r="D96" s="11"/>
      <c r="E96" s="11"/>
      <c r="F96" s="50">
        <v>3300</v>
      </c>
    </row>
    <row r="97" spans="1:6" ht="12.75">
      <c r="A97" s="11" t="s">
        <v>273</v>
      </c>
      <c r="B97" s="11"/>
      <c r="C97" s="11"/>
      <c r="D97" s="11"/>
      <c r="E97" s="11"/>
      <c r="F97" s="50">
        <v>2000</v>
      </c>
    </row>
    <row r="98" spans="1:6" ht="12.75">
      <c r="A98" s="11" t="s">
        <v>134</v>
      </c>
      <c r="B98" s="11"/>
      <c r="C98" s="11"/>
      <c r="D98" s="11"/>
      <c r="E98" s="11"/>
      <c r="F98" s="50">
        <v>49934</v>
      </c>
    </row>
    <row r="99" spans="1:6" ht="12.75">
      <c r="A99" s="11"/>
      <c r="B99" s="11"/>
      <c r="C99" s="11"/>
      <c r="D99" s="11"/>
      <c r="E99" s="11"/>
      <c r="F99" s="50"/>
    </row>
    <row r="100" spans="1:6" ht="12.75">
      <c r="A100" s="11" t="s">
        <v>35</v>
      </c>
      <c r="B100" s="11"/>
      <c r="C100" s="11"/>
      <c r="D100" s="11"/>
      <c r="E100" s="11"/>
      <c r="F100" s="50">
        <f>SUM(F101:F101)</f>
        <v>6000</v>
      </c>
    </row>
    <row r="101" spans="1:6" ht="12.75">
      <c r="A101" s="11" t="s">
        <v>135</v>
      </c>
      <c r="B101" s="11"/>
      <c r="C101" s="11"/>
      <c r="D101" s="11"/>
      <c r="E101" s="11"/>
      <c r="F101" s="50">
        <v>6000</v>
      </c>
    </row>
    <row r="102" spans="1:6" ht="12.75">
      <c r="A102" s="11"/>
      <c r="B102" s="11"/>
      <c r="C102" s="11"/>
      <c r="D102" s="11"/>
      <c r="E102" s="11"/>
      <c r="F102" s="50"/>
    </row>
    <row r="103" spans="1:6" ht="12.75">
      <c r="A103" s="10" t="s">
        <v>77</v>
      </c>
      <c r="B103" s="10"/>
      <c r="C103" s="10"/>
      <c r="D103" s="10"/>
      <c r="E103" s="10"/>
      <c r="F103" s="56">
        <f>SUM(F64,F68,F72,F75,F78,F83,F86,F89,F95,F100)</f>
        <v>751554</v>
      </c>
    </row>
    <row r="104" spans="1:6" ht="12.75">
      <c r="A104" s="11"/>
      <c r="B104" s="11"/>
      <c r="C104" s="11"/>
      <c r="D104" s="11"/>
      <c r="E104" s="11"/>
      <c r="F104" s="12"/>
    </row>
    <row r="105" spans="1:6" s="196" customFormat="1" ht="12.75">
      <c r="A105" s="10" t="s">
        <v>295</v>
      </c>
      <c r="B105" s="10"/>
      <c r="C105" s="10"/>
      <c r="D105" s="10"/>
      <c r="E105" s="10"/>
      <c r="F105" s="203"/>
    </row>
    <row r="106" spans="1:6" s="196" customFormat="1" ht="12.75">
      <c r="A106" s="10"/>
      <c r="B106" s="10"/>
      <c r="C106" s="10"/>
      <c r="D106" s="10"/>
      <c r="E106" s="10"/>
      <c r="F106" s="203"/>
    </row>
    <row r="107" spans="1:6" ht="12.75">
      <c r="A107" s="11" t="s">
        <v>21</v>
      </c>
      <c r="B107" s="11"/>
      <c r="C107" s="11"/>
      <c r="D107" s="11"/>
      <c r="E107" s="11"/>
      <c r="F107" s="50">
        <f>SUM(F108)</f>
        <v>71100</v>
      </c>
    </row>
    <row r="108" spans="1:6" ht="12.75">
      <c r="A108" s="11" t="s">
        <v>269</v>
      </c>
      <c r="B108" s="11"/>
      <c r="C108" s="11"/>
      <c r="D108" s="11"/>
      <c r="E108" s="11"/>
      <c r="F108" s="50">
        <v>71100</v>
      </c>
    </row>
    <row r="110" spans="1:6" ht="12.75">
      <c r="A110" s="11" t="s">
        <v>25</v>
      </c>
      <c r="B110" s="11"/>
      <c r="C110" s="11"/>
      <c r="D110" s="11"/>
      <c r="E110" s="11"/>
      <c r="F110" s="50">
        <f>F111</f>
        <v>51846</v>
      </c>
    </row>
    <row r="111" spans="1:6" ht="12.75">
      <c r="A111" s="11" t="s">
        <v>197</v>
      </c>
      <c r="B111" s="11"/>
      <c r="C111" s="11"/>
      <c r="D111" s="11"/>
      <c r="E111" s="11"/>
      <c r="F111" s="50">
        <v>51846</v>
      </c>
    </row>
    <row r="113" spans="1:6" ht="12.75">
      <c r="A113" s="11" t="s">
        <v>28</v>
      </c>
      <c r="B113" s="11"/>
      <c r="C113" s="11"/>
      <c r="D113" s="11"/>
      <c r="E113" s="11"/>
      <c r="F113" s="50">
        <f>F114</f>
        <v>23500</v>
      </c>
    </row>
    <row r="114" spans="1:6" ht="12.75">
      <c r="A114" s="11" t="s">
        <v>126</v>
      </c>
      <c r="B114" s="11"/>
      <c r="C114" s="11"/>
      <c r="D114" s="11"/>
      <c r="E114" s="11"/>
      <c r="F114" s="50">
        <v>23500</v>
      </c>
    </row>
    <row r="116" spans="1:6" ht="12.75">
      <c r="A116" s="11" t="s">
        <v>31</v>
      </c>
      <c r="B116" s="11"/>
      <c r="C116" s="11"/>
      <c r="D116" s="11"/>
      <c r="E116" s="11"/>
      <c r="F116" s="50">
        <f>SUM(F117:F120)</f>
        <v>18900</v>
      </c>
    </row>
    <row r="117" spans="1:6" ht="12.75">
      <c r="A117" s="11" t="s">
        <v>127</v>
      </c>
      <c r="B117" s="11"/>
      <c r="C117" s="11"/>
      <c r="D117" s="11"/>
      <c r="E117" s="11"/>
      <c r="F117" s="50">
        <v>6400</v>
      </c>
    </row>
    <row r="118" spans="1:6" ht="12.75">
      <c r="A118" s="11" t="s">
        <v>128</v>
      </c>
      <c r="B118" s="11"/>
      <c r="C118" s="11"/>
      <c r="D118" s="11"/>
      <c r="E118" s="11"/>
      <c r="F118" s="50">
        <v>1200</v>
      </c>
    </row>
    <row r="119" spans="1:6" ht="12.75">
      <c r="A119" s="11" t="s">
        <v>129</v>
      </c>
      <c r="B119" s="11"/>
      <c r="C119" s="11"/>
      <c r="D119" s="11"/>
      <c r="E119" s="11"/>
      <c r="F119" s="50">
        <v>10600</v>
      </c>
    </row>
    <row r="120" spans="1:6" ht="12.75">
      <c r="A120" s="11" t="s">
        <v>130</v>
      </c>
      <c r="B120" s="11"/>
      <c r="C120" s="11"/>
      <c r="D120" s="11"/>
      <c r="E120" s="11"/>
      <c r="F120" s="50">
        <v>700</v>
      </c>
    </row>
    <row r="122" spans="1:6" ht="12.75">
      <c r="A122" s="11" t="s">
        <v>33</v>
      </c>
      <c r="B122" s="11"/>
      <c r="C122" s="11"/>
      <c r="D122" s="11"/>
      <c r="E122" s="11"/>
      <c r="F122" s="50">
        <f>SUM(F123)</f>
        <v>20000</v>
      </c>
    </row>
    <row r="123" spans="1:6" ht="12.75">
      <c r="A123" s="11" t="s">
        <v>132</v>
      </c>
      <c r="B123" s="11"/>
      <c r="C123" s="11"/>
      <c r="D123" s="11"/>
      <c r="E123" s="11"/>
      <c r="F123" s="50">
        <v>20000</v>
      </c>
    </row>
    <row r="125" spans="1:6" ht="12.75">
      <c r="A125" s="11" t="s">
        <v>34</v>
      </c>
      <c r="B125" s="11"/>
      <c r="C125" s="11"/>
      <c r="D125" s="11"/>
      <c r="E125" s="11"/>
      <c r="F125" s="50">
        <f>SUM(F126:F127)</f>
        <v>16800</v>
      </c>
    </row>
    <row r="126" spans="1:6" ht="12.75">
      <c r="A126" s="11" t="s">
        <v>133</v>
      </c>
      <c r="B126" s="11"/>
      <c r="C126" s="11"/>
      <c r="D126" s="11"/>
      <c r="E126" s="11"/>
      <c r="F126" s="50">
        <v>1500</v>
      </c>
    </row>
    <row r="127" spans="1:6" ht="12.75">
      <c r="A127" s="11" t="s">
        <v>134</v>
      </c>
      <c r="B127" s="11"/>
      <c r="C127" s="11"/>
      <c r="D127" s="11"/>
      <c r="E127" s="11"/>
      <c r="F127" s="50">
        <v>15300</v>
      </c>
    </row>
    <row r="129" spans="1:6" ht="12.75">
      <c r="A129" s="11" t="s">
        <v>35</v>
      </c>
      <c r="B129" s="11"/>
      <c r="C129" s="11"/>
      <c r="D129" s="11"/>
      <c r="E129" s="11"/>
      <c r="F129" s="50">
        <f>SUM(F130)</f>
        <v>4000</v>
      </c>
    </row>
    <row r="130" spans="1:6" ht="12.75">
      <c r="A130" s="11" t="s">
        <v>135</v>
      </c>
      <c r="B130" s="11"/>
      <c r="C130" s="11"/>
      <c r="D130" s="11"/>
      <c r="E130" s="11"/>
      <c r="F130" s="50">
        <v>4000</v>
      </c>
    </row>
    <row r="132" spans="1:6" ht="12.75">
      <c r="A132" s="32" t="s">
        <v>77</v>
      </c>
      <c r="F132" s="198">
        <f>SUM(F107,F110,F113,F116,F122,F125,F129)</f>
        <v>206146</v>
      </c>
    </row>
    <row r="134" spans="1:9" s="196" customFormat="1" ht="12.75">
      <c r="A134" s="199" t="s">
        <v>292</v>
      </c>
      <c r="B134" s="41"/>
      <c r="C134" s="41"/>
      <c r="D134" s="41"/>
      <c r="E134" s="41"/>
      <c r="F134" s="202">
        <f>SUM(F103,F132)</f>
        <v>957700</v>
      </c>
      <c r="G134" s="41"/>
      <c r="H134" s="201"/>
      <c r="I134" s="41"/>
    </row>
    <row r="135" spans="1:9" s="196" customFormat="1" ht="12.75">
      <c r="A135" s="199"/>
      <c r="B135" s="41"/>
      <c r="C135" s="41"/>
      <c r="D135" s="41"/>
      <c r="E135" s="41"/>
      <c r="F135" s="200"/>
      <c r="G135" s="41"/>
      <c r="H135" s="201"/>
      <c r="I135" s="41"/>
    </row>
    <row r="136" spans="1:9" s="196" customFormat="1" ht="12.75">
      <c r="A136" s="199"/>
      <c r="B136" s="41"/>
      <c r="C136" s="41"/>
      <c r="D136" s="41"/>
      <c r="E136" s="41"/>
      <c r="F136" s="200"/>
      <c r="G136" s="41"/>
      <c r="H136" s="201"/>
      <c r="I136" s="41"/>
    </row>
    <row r="137" ht="12.75">
      <c r="F137" s="8" t="s">
        <v>36</v>
      </c>
    </row>
    <row r="138" ht="12.75">
      <c r="F138" s="8"/>
    </row>
    <row r="139" ht="12.75">
      <c r="F139" s="8"/>
    </row>
    <row r="141" spans="6:7" ht="12.75">
      <c r="F141" s="483" t="s">
        <v>37</v>
      </c>
      <c r="G141" s="483"/>
    </row>
  </sheetData>
  <sheetProtection/>
  <mergeCells count="4">
    <mergeCell ref="A8:I8"/>
    <mergeCell ref="F141:G141"/>
    <mergeCell ref="A52:I52"/>
    <mergeCell ref="A48:I4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2010-01-20T12:55:16Z</cp:lastPrinted>
  <dcterms:created xsi:type="dcterms:W3CDTF">2008-01-11T07:16:34Z</dcterms:created>
  <dcterms:modified xsi:type="dcterms:W3CDTF">2010-01-22T09:36:28Z</dcterms:modified>
  <cp:category/>
  <cp:version/>
  <cp:contentType/>
  <cp:contentStatus/>
</cp:coreProperties>
</file>